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15" tabRatio="614" firstSheet="1" activeTab="1"/>
  </bookViews>
  <sheets>
    <sheet name="General Abstarct (3)" sheetId="12" state="hidden" r:id="rId1"/>
    <sheet name="Bid Document-Civil" sheetId="20" r:id="rId2"/>
    <sheet name="BBS for Lift&amp;staircase" sheetId="3" state="hidden" r:id="rId3"/>
    <sheet name="MB(Hostel Connecting Bridge)" sheetId="4" state="hidden" r:id="rId4"/>
    <sheet name="DETAILESTIMATE(Lift)" sheetId="11" state="hidden" r:id="rId5"/>
    <sheet name="RO ITEMS" sheetId="6" state="hidden" r:id="rId6"/>
  </sheets>
  <definedNames>
    <definedName name="_xlnm.Print_Area" localSheetId="2">'BBS for Lift&amp;staircase'!$A$1:$J$58</definedName>
    <definedName name="_xlnm.Print_Area" localSheetId="1">'Bid Document-Civil'!$B$1:$G$398</definedName>
    <definedName name="_xlnm.Print_Area" localSheetId="4">'DETAILESTIMATE(Lift)'!$A$1:$G$9</definedName>
    <definedName name="_xlnm.Print_Area" localSheetId="0">'General Abstarct (3)'!$A$1:$C$21</definedName>
    <definedName name="_xlnm.Print_Area" localSheetId="3">'MB(Hostel Connecting Bridge)'!$A$1:$H$19</definedName>
    <definedName name="_xlnm.Print_Titles" localSheetId="1">'Bid Document-Civil'!$4:$4</definedName>
  </definedNames>
  <calcPr calcId="144525"/>
</workbook>
</file>

<file path=xl/sharedStrings.xml><?xml version="1.0" encoding="utf-8"?>
<sst xmlns="http://schemas.openxmlformats.org/spreadsheetml/2006/main" count="918" uniqueCount="523">
  <si>
    <t>Name of the Work: Strengthening / Upgradation of Mizoram College of Nursing, Falkawn, Aizawl, Mizoram.</t>
  </si>
  <si>
    <t>GENERAL ABSTRACT</t>
  </si>
  <si>
    <t>S.No</t>
  </si>
  <si>
    <t>Description of Item</t>
  </si>
  <si>
    <t>As per Estimate Amount
(in Rs.)</t>
  </si>
  <si>
    <t>Civil Works</t>
  </si>
  <si>
    <t>Plumbing And Sanitary</t>
  </si>
  <si>
    <t>Electrical</t>
  </si>
  <si>
    <t>CCTV</t>
  </si>
  <si>
    <t>Sub total(A)</t>
  </si>
  <si>
    <t xml:space="preserve">Provision for GST @ 6% </t>
  </si>
  <si>
    <t xml:space="preserve">Add 5% Contingency </t>
  </si>
  <si>
    <t>Total</t>
  </si>
  <si>
    <t>Say</t>
  </si>
  <si>
    <t>Civil Work</t>
  </si>
  <si>
    <t>(AS PER MPWD 2019)</t>
  </si>
  <si>
    <t>S.NO</t>
  </si>
  <si>
    <t>MPWD 2019</t>
  </si>
  <si>
    <t>DESCRIPTION</t>
  </si>
  <si>
    <t>UNIT</t>
  </si>
  <si>
    <t>QTY</t>
  </si>
  <si>
    <t>RATE</t>
  </si>
  <si>
    <t>AMOUNT</t>
  </si>
  <si>
    <t>Earthwork in excavation over areas (exeeding 30cm in depth,1.5m in width as well as 10sqm on plan) including disposal of excavated earth, lead upto 50m and lift upto 1.5m, disposed earth to be levelled and neatly dressed.</t>
  </si>
  <si>
    <t>(a)</t>
  </si>
  <si>
    <t>Oridinary and Hard Soil</t>
  </si>
  <si>
    <t>cum</t>
  </si>
  <si>
    <t>Earthwork in excavation in foundation trenches or drains etc. (not exceeding 1.5m in width or 10sqm on plan) including dressing of sides and ramming of bottoms, lift upto 1.5m including getting out excavated soil and disposal of surplus excavated soil as directed within a lead of 50 metres.</t>
  </si>
  <si>
    <t>(b)</t>
  </si>
  <si>
    <t>Hard Soil  ( pick work )</t>
  </si>
  <si>
    <t>Filling available  excavated earth (excluding rock) in trenches, plinth, sides of foundations etc. in layers not exceeding 20cm in depth, consolidating each deposited layer by ramming and watering, lead up to 50 m and lift upto 1.5 m.</t>
  </si>
  <si>
    <t>Providing and laying in position cement concrete of specified grade excluding  cost of centering and shuttering - All work upto plinth level:</t>
  </si>
  <si>
    <t>1:2:4 (1 cement :2 course sand :4 stone aggregate 20mm nominal size)</t>
  </si>
  <si>
    <t>Details of Cost for 1.00 Cum</t>
  </si>
  <si>
    <t>Providing and laying cement concrete in retaining wall, return walls, walls (any thickness) including pilasters, piers, columns,abutments, pillars, posts,plain window sills, sunken floors, etc. up to floor five level excluding the cost of centering, shuttering and finishing :</t>
  </si>
  <si>
    <t>1 : 2: 4(1 cement :2course sand : 4 stone aggregate 20mm)</t>
  </si>
  <si>
    <t>Providing and laying in position reinforced cement concrete excluding cost of centering and shuttering , finishing and reinforcement in -</t>
  </si>
  <si>
    <t>All work upto plinth level :</t>
  </si>
  <si>
    <t xml:space="preserve"> 1:1.5:3 (1 cement : 1.5 coarse sand : 3 graded stone aggregate  20mm nominal size) </t>
  </si>
  <si>
    <t>Reinforced cement concrete work in walls including attached pillasters, columns, pillers, posts, piers, abutments, return walls,retaining walls, struts, buttresses, string or lacing courses, fillets etc. upto floor five level excluding cost of centering shuttering etc complete.</t>
  </si>
  <si>
    <t>5.03</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</si>
  <si>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complete.</t>
  </si>
  <si>
    <t>Reinforced cement concrete work in arches, archribs, domes,vaults, shells, folded plate and roofs having slope more than 15° up to floor five level, excluding the cost of centering, shuttering, finishing and reinforcement, with 1:1.5:3 (1 cement: 1.5 coarse sand (zone-III) : 3 graded stone aggregate 20 mm nominal size)</t>
  </si>
  <si>
    <t>Centering and shuttering including strutting, propping, etc.  and removal of form works in -</t>
  </si>
  <si>
    <t>Foundations, footings, bases of columns etc. for mass concrete.</t>
  </si>
  <si>
    <t>sqm</t>
  </si>
  <si>
    <t>Walls including attached pillasters, buttresses, string courses, etc.</t>
  </si>
  <si>
    <t>(c)</t>
  </si>
  <si>
    <t>Columns, pillars, piers, abutments, posts and struts.</t>
  </si>
  <si>
    <t xml:space="preserve">(d) </t>
  </si>
  <si>
    <t xml:space="preserve">Lintels, beams, plinth beams, girders, bressumers and cantilevers, etc. </t>
  </si>
  <si>
    <t>(e)</t>
  </si>
  <si>
    <t>Suspended floors, roofs, landings, shelves and their support, balconies and chajjaj,etc.</t>
  </si>
  <si>
    <t>Steel reinforcement for RCC work including straighthening, cutting, bending, placing in position and binding all complete.</t>
  </si>
  <si>
    <t>Thermo-Mechanically Treated bars of grade Fe-500 or more.</t>
  </si>
  <si>
    <t>kg</t>
  </si>
  <si>
    <t>Extra for R.C.C. work above floor V level for each four floors or part thereof.</t>
  </si>
  <si>
    <t xml:space="preserve">Extra for providing richer or leaner mixes respectively at all floor levels . </t>
  </si>
  <si>
    <t>Providing M-25 grade concrete instead of M-20 grade BMC/ RMC. (Note:- Cement content considered in M-25 is @ 330 kg/cum)</t>
  </si>
  <si>
    <t xml:space="preserve">First class brickwork  in foundation and plinth in :  </t>
  </si>
  <si>
    <t>in cement mortar 1: 6 ( 1 cement : 6 coarse sand )</t>
  </si>
  <si>
    <t>First class brickwork in superstructure above plinth level upto floor V level in:</t>
  </si>
  <si>
    <t>Half brick masonry with first class brick  in superstructure above plinth level upto floor V level.</t>
  </si>
  <si>
    <t>b)</t>
  </si>
  <si>
    <t>in cement moratar 1:4 ( 1 cement : 4 coarse sand )</t>
  </si>
  <si>
    <t>Sqm</t>
  </si>
  <si>
    <t>Extra for providing and placing in position 2 nos 6mm dia. MS bars
at every third course of half brick masonry.</t>
  </si>
  <si>
    <t>Providing and laying autoclaved aerated cement blocks masonry with 100 mm thick AAC blocks in super structure above plinth level up to floor V level in cement mortar 1:4 (1 cement : 4 coarse sand ). The rate includes providing and placing in position 2 Nos 6 mm dia M.S. bars at every third course of masonry work.</t>
  </si>
  <si>
    <t>Regular coursed rubble masonry with hard stone in foundation upto one storey above and below ground level including curing,
etc. complete.</t>
  </si>
  <si>
    <t xml:space="preserve">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 </t>
  </si>
  <si>
    <t>(d)</t>
  </si>
  <si>
    <t>Granite (galaxy black)</t>
  </si>
  <si>
    <t>Providing Ist class local wood dressed in frames of chaukat for doors, windows, clerestory windows fixed in position.</t>
  </si>
  <si>
    <r>
      <rPr>
        <sz val="11"/>
        <rFont val="Arial"/>
        <charset val="134"/>
      </rPr>
      <t xml:space="preserve">Providing and fixing 1st class local wood </t>
    </r>
    <r>
      <rPr>
        <i/>
        <sz val="11"/>
        <rFont val="Arial"/>
        <charset val="134"/>
      </rPr>
      <t xml:space="preserve">panelled </t>
    </r>
    <r>
      <rPr>
        <sz val="11"/>
        <rFont val="Arial"/>
        <charset val="134"/>
      </rPr>
      <t>shutters for doors etc. including M.S. butt hinges with necessary screws, etc. complete.</t>
    </r>
  </si>
  <si>
    <t>35 mm thick.</t>
  </si>
  <si>
    <t xml:space="preserve">Providing and fixing factory made PVC door frame made of PVC extruded section (Chaukhat) having overall dimension of 48x40 mm (tolerance + 1 mm) with wall thickness 2.0 mm + 0.2 mm, corners of the door frame to be mitred and joined by means of plastic/M.S. galvanished brackets and stainless steel screws. The hinge side vertical of the frames reinforced by galvanised M.S. tube of size 19x19 mm and 1 mm + 0.1 mm wall thickness and 3 Nos. stainless steel hinges fixed to the frame complete as per manufacturers specification and direction of Engineer-in-charge. (Sintex, Plasopan or equivalent) : </t>
  </si>
  <si>
    <t>Rmt</t>
  </si>
  <si>
    <t>Factory made PVC door shutters made of styles and rails of a uPVC hollow section of size 59x24 mm and wall thickness 2 mm (± 0.2 mm) with inbuilt edging on both sides. The styles and rails mitred and joint at the corners by means of M.S. galvanised/ plastic brackets of size 75x220 mm having wall thickness 1.0 mm and stainless steel screws. The styles of the shutter reinforced by inserting galvanised M.S. tube of size 20x20 mm and 1 mm (± 0.1 mm) wall thickness. The lock rail made up of 'H' section, a uPVC hollow section of size 100x24 mm and 2 mm (± 0.2 mm) wall thickness, fixed to the shutter styles by means of plastic/galvanised M.S. 'U' cleats. The shutter frame filled with a uPVC multi-chambered single panel of size not less than 620 mm, having over all thickness of 20 mm and 1 mm (± 0.1 mm) wall thickness. The panels filled vertically and tie bar at two places by inserting horizontally 6 mm galvanised M.S. rod and fastened with nuts and washers, complete as per manufacturer's specification and direction of Engineer-in-charge. (For W.C. and bathroom door shutter) (Sintex, Plasopan or equivalent).</t>
  </si>
  <si>
    <t>(b) 30mm thick shutter</t>
  </si>
  <si>
    <t>Structural steel work rivetted, bolted welded in built up sections, trusses and framed works, including cutting, hoisting, fixing in position and applying a priming coat of approved steel primer all complete. (In Tees, R.S. Joists, Angles, Flats and Channels.)</t>
  </si>
  <si>
    <t>Supplying and fixing M.S. decorative railing consisting of top and bottom rails of 40mmx40mm square or circular section at distance of 788mm apart, 30mmx30mm square or circular section decorative intermediate balusters welded to top and bottom rails at 280mm apart. The base of balusters at 560mm apart welded with base plate of  mmx3mm thick and fixed with cement grouting firmly to concrete section including steel priming ans steel painting complete etc.</t>
  </si>
  <si>
    <t>Steel  work welded in built up sections/framed work including cutting, hoisting, fixing in position and applying a priming coat of approved steel primer using structural steel etc. as required.</t>
  </si>
  <si>
    <t>In stringers, treads, landings etc. of stair-cases including use of chequered plates wherever required all complete</t>
  </si>
  <si>
    <t>Providing and fixing M.S. grills of required pattern in frames of windows etc. with M.S. flats, square or round bars etc. including priming coat with approved steel primer all complete.</t>
  </si>
  <si>
    <t>11.02</t>
  </si>
  <si>
    <t>Supplying of glass panes at site.</t>
  </si>
  <si>
    <t>4mm thick plate sheet glass</t>
  </si>
  <si>
    <t>4mm thick frosted glass</t>
  </si>
  <si>
    <t>Providing and fixing aluminium work for doors, windows, ventilators and partitions with extruded built up standard tubular and other sections of approved make conforming to IS: 733 and IS : 1285, anodised</t>
  </si>
  <si>
    <t>Anodised</t>
  </si>
  <si>
    <t>For shutters of doors, windows &amp; ventilators including providing and fixing hinges/ pivots and making provision for fixing of fittings wherever required including the cost of PVC / neoprene gasket required. (Glazing to be paid for separately)</t>
  </si>
  <si>
    <t>Providing and fixing 12mm thick prelaminated three layer medium density (exterior grade) particle board Grade I, Type II conforming to IS : 12823 bonded with phenol formaldehyde synthetic resin, of approved brand and manufacture in paneling fixed in aluminium doors, windows shutters and partition frames with C.P. brass/ stainless steel screws etc. complete as per architectural drawings and directions of engineer-in-charge.</t>
  </si>
  <si>
    <t>Pre-laminated particle board with decorative lamination on one side and balancing lamination on other side.</t>
  </si>
  <si>
    <t>Providing and fixing double action hydraulic floor spring of approved brand and manufacture IS : 6315 marked, Hardwyn make (model 3000) or equivalent for doors including cost of cutting floors as required, embedding in floors and cover plates with brass pivot and single piece M.S. sheet outer box with slide plate etc. complete as per the direction of Engineer-in-charge .</t>
  </si>
  <si>
    <t xml:space="preserve"> With stainless steel cover plate</t>
  </si>
  <si>
    <t>no</t>
  </si>
  <si>
    <t>Filling the gap in between aluminium frame &amp; adjacent RCC/ Brick/ Stone work by providing weather silicon sealant over backer rod of approved quality as per architectural drawings and direction of Engineer-in-charge complete. Upto 5mm depth and 5 mm width.</t>
  </si>
  <si>
    <t>rm</t>
  </si>
  <si>
    <t>Chequerred precast cement concrete tiles 22 mm thick in footpath &amp; courtyard, jointed with neat cement slurry mixed with pigment to match the shade of tiles, including rubbing and cleaning etc. complete, on 20 mm thick bed of cement mortar 1:4 (1 cement: 4 coarse sand).</t>
  </si>
  <si>
    <t>Dark shade using ordinary cement</t>
  </si>
  <si>
    <t>Providing and ceramic glazed floor tiles of size 300x300mm or more (thickness to be specified by the manufacturer) of 1st quality conforming to IS: 15622 of approved make in all colours,shades, except white, ivory, grey, fume red brown, laid on 20mm thick cement mortar 1 : 4 (1cement : 4 course sand ) including pointing the joints with white cement and matching pigments etc. complete. as per designed colour.</t>
  </si>
  <si>
    <t>Matt/Antiscratch</t>
  </si>
  <si>
    <t>12.12</t>
  </si>
  <si>
    <t>Providing &amp; laying vitrified floor tiles in different sizes (thickness to be specified by the manufacture) with water absorption less than 0.08% and conforming to IS:15622,of approved make, in all colours and shades, laid on bed of 20mm thick cement mortar 1 : 4 (1cement:4course sand),  including the joints with  white cement and matching pigments etc.complete.as per design collours.</t>
  </si>
  <si>
    <t>Nano tech (Single charge)</t>
  </si>
  <si>
    <t xml:space="preserve">(c) </t>
  </si>
  <si>
    <t>Double charge</t>
  </si>
  <si>
    <t>Providing &amp; laying vitrified tiles in different sizes (thickness to be specified by the manufacture) with water absorption less than 0.08% and conforming to IS:15622,of pproved make, in all colours and shades, in skirting/dado, riser of steps, laid with cement based high polymer modified quick set tile adhesive (water) based) conforming to IS:15477, in average 6mm thickness, including grouting of joints (Payment for grouting of joints to be made separately)</t>
  </si>
  <si>
    <t>Grouting the jounts of flooring tiles having joints of 3 mm width using epoxy grout mix of 0.70 kg of organic coated filler of desired shade(0.10kg of hardener and 0.20 kg of resin per kg) grouting and finishing complete as per direction of Engineer-in-charge.</t>
  </si>
  <si>
    <t>Providing and fixing Ist quality ceramic glazed wall tiles conforming to IS : 15622 (thickness to e specified by the manufacaturer),of approved make, in all colours, shades wxcept burgundy, bottle green, black of any size as approved by Engineer-in-Charge, in skirting, risers of steps and dados, over 12mm thick bed of cemunt mortar 1:3 (1cemeny :3 coarse sand) and jointing with cement slurry @ 3.3kg per sqm, including pointing in white cement mixed with pigment of matching shade complete.</t>
  </si>
  <si>
    <t>Providing and fixing 150 mm bright finished brass floor door stopper with rubber cushion, screws, etc. to suite shutter thickness complete.</t>
  </si>
  <si>
    <t>Providing and fixing CP Brass Sliding Door Bolts (aldrops) bright finished with nuts and screws etc. complete.</t>
  </si>
  <si>
    <t xml:space="preserve">250 x 16 mm </t>
  </si>
  <si>
    <t>Providing and fixing CP brass tower bolts (socket bolts) bright finished with necessary screws etc. complete.</t>
  </si>
  <si>
    <t>250 mm</t>
  </si>
  <si>
    <t>Providing and fixing CP brass handles with necessary screws, etc. complete</t>
  </si>
  <si>
    <t>14.50</t>
  </si>
  <si>
    <t>Providing and fixing alluminium sliding door bolts (aldrops) anodised transparent or dyed to required colour or shade with nuts and screws etc. complete.</t>
  </si>
  <si>
    <t>Providing and fixing Aluminium Tower Bolts (Socket Bolts) anodised transparent or dyed to required colour or shade with necessary screws etc. complete.</t>
  </si>
  <si>
    <t>150 mm</t>
  </si>
  <si>
    <t>Providing and fixing alluminium handles anodised transparent or dyed to required colour or shade with necessary screws, etc. complete</t>
  </si>
  <si>
    <t>125 mm</t>
  </si>
  <si>
    <t>Providing and fixing recessed ceiling with 12.5mm tapered Gypboard which includes providing and fixing G.I perimeter funnels with nylon sleeves and screws intermediate channels fixed to GI seat and steel expansion</t>
  </si>
  <si>
    <t>Providing corrugated G.S. sheet roofing fixed with polymer coated J or L hooks, bolts and nuts 8 mm diameter with bitumen and G.I. limpet washers or with G.I. limpet washers filled with white lead and including a coat of approved steel primer and two coats of approved paint on overlapping of sheets complete (upto a pitch of 60 degrees) excluding the cost of purlins, rafters and trusses.</t>
  </si>
  <si>
    <t>0.80 mm thick with zinc coating not less than 275gm/m²</t>
  </si>
  <si>
    <t xml:space="preserve"> pipe, with manually controlled device (handle lever) conforming to IS : 7231, with all fittings and fixtures complete, including cutting and making good the walls and floors wherever required:</t>
  </si>
  <si>
    <t>Orrisa pan with integral type foot rests</t>
  </si>
  <si>
    <t>(i)</t>
  </si>
  <si>
    <t>White</t>
  </si>
  <si>
    <t>No</t>
  </si>
  <si>
    <t>Providing and fixing vitreous china pedestal type water closet (European type W.C. pan) with seat and lid, 10 litre low level white P.V.C. flushing cistern, including flush pipe, with manually controlled device (handle lever), conforming to IS : 7231, with all fittings and fixtures complete, including cutting and making good the walls and floors wherever required :</t>
  </si>
  <si>
    <t>Providing and fixing solid plastic Seat Cover and lid for pedestal type W.C. pan with C.P. brass hinges, rubber buffers, etc. complete.</t>
  </si>
  <si>
    <t>each</t>
  </si>
  <si>
    <t>Providing and fixing Health faucet with flexible tube upto 1 metre long and holder of quality and make as approved by Engineer - in - charge..</t>
  </si>
  <si>
    <t>Providing and fixing White vitreous china wash basin Standard of Parryware/ Hindware/ Cera and equivalent make with R.S. or C.I. brackets, 15mm C.P. brass pillar taps, C.P. brass chain with rubber plugs, 32mm C.P. brass waste of standard pattern, 32mm C.P. brass traps and union complete including painting of fittings and brackets, cutting and making good the walls wherever required.</t>
  </si>
  <si>
    <t xml:space="preserve"> Vitreous China Wash basin size 630x450 mm with single 15 mm C.P. brass pillar taps</t>
  </si>
  <si>
    <t>Providing and fixing CP Brass 32mm size Bottle Trap of approved quality &amp; make and as per the direction of Engineer-in-charge.</t>
  </si>
  <si>
    <t>Providing and fixing Stainless Steel A ISI 304 (18/8) kitchen sink as per IS: 13983 with C.I. brackets and stainless steel plug 40 mm, including painting of fittings and brackets, cutting and making good the walls wherever required : (Hindware or equivalent)</t>
  </si>
  <si>
    <t>Single Sink 610x510 mm bowl depth 200mm</t>
  </si>
  <si>
    <t>Providing and fixing mirror of superior glass (of approved quality) and of required shape and size with plastic moulded frame of approved make and shade with 6 mm thick hard board backing :</t>
  </si>
  <si>
    <t>Providing and fixing C.P. brass towel rail with two C.P. brass brackets to wooden cleats with C.P. brass screws.</t>
  </si>
  <si>
    <t xml:space="preserve">(a) </t>
  </si>
  <si>
    <t>750x20mm size</t>
  </si>
  <si>
    <t>Providing and fixing soap dish fixed with C.P. brass screws.</t>
  </si>
  <si>
    <t>Providing and fixing on wall face SWRPVC soil, waste and vent pipes including jointing with rubber lubricant/cement solvent complete.</t>
  </si>
  <si>
    <t>110mm dia.</t>
  </si>
  <si>
    <t>75mm dia.</t>
  </si>
  <si>
    <t>Providing and fixing SWRPVC plain bend of required degree ( 87.50° ) including jointing with rubber lubricant/cement solvent complete.</t>
  </si>
  <si>
    <t>Providing and fixing SWRPVC plain bend of required degree (45°) including jointing with rubber lubricant/cement solvent complete.</t>
  </si>
  <si>
    <t>Providing and fixing SWRPVC bend with access door of required degree including jointing with rubber lubricant/cement solvent complete.</t>
  </si>
  <si>
    <t>110mm dia SWRPVC bend with access door.</t>
  </si>
  <si>
    <t>75mm dia SWRPVC bend with access door.</t>
  </si>
  <si>
    <t>Providing and fixing single equal SWRPVC plain junction of required degree ( T-junction ) .</t>
  </si>
  <si>
    <t>110x110x110mm.</t>
  </si>
  <si>
    <t>75x75x75mm.</t>
  </si>
  <si>
    <r>
      <rPr>
        <sz val="11"/>
        <rFont val="Arial"/>
        <charset val="134"/>
      </rPr>
      <t xml:space="preserve">Providing and fixing </t>
    </r>
    <r>
      <rPr>
        <b/>
        <sz val="11"/>
        <rFont val="Arial"/>
        <charset val="134"/>
      </rPr>
      <t>SWRPVC socket</t>
    </r>
    <r>
      <rPr>
        <sz val="11"/>
        <rFont val="Arial"/>
        <charset val="134"/>
      </rPr>
      <t xml:space="preserve"> including jointing with rubber lubricant/cement solvent.</t>
    </r>
  </si>
  <si>
    <t>110mm dia socket.</t>
  </si>
  <si>
    <t>75 mm dia socket.</t>
  </si>
  <si>
    <t>Providing and fixing 125/110  S-trap SWRPVC including joining with rubber lubricant/ solvent cement.</t>
  </si>
  <si>
    <t xml:space="preserve">Providing and fixing uPVC multi floor trap with floor trap grating including jointing with rubber lubricant/ solvent cement </t>
  </si>
  <si>
    <r>
      <rPr>
        <sz val="11"/>
        <rFont val="Arial"/>
        <charset val="134"/>
      </rPr>
      <t xml:space="preserve"> Providing and placing on terrace (at all floor levels</t>
    </r>
    <r>
      <rPr>
        <b/>
        <sz val="11"/>
        <rFont val="Arial"/>
        <charset val="134"/>
      </rPr>
      <t>) polyethylene water storage tank</t>
    </r>
    <r>
      <rPr>
        <sz val="11"/>
        <rFont val="Arial"/>
        <charset val="134"/>
      </rPr>
      <t>, with cover and suitable locking arrangement and making necessary holes for inlet, outlet and overflow pipes but without fittings</t>
    </r>
  </si>
  <si>
    <t>Sintex or quivalent</t>
  </si>
  <si>
    <t>litre</t>
  </si>
  <si>
    <r>
      <rPr>
        <sz val="11"/>
        <rFont val="Arial"/>
        <charset val="134"/>
      </rPr>
      <t xml:space="preserve">Providing and fixing </t>
    </r>
    <r>
      <rPr>
        <b/>
        <sz val="11"/>
        <rFont val="Arial"/>
        <charset val="134"/>
      </rPr>
      <t>ball valve (brass) of a</t>
    </r>
    <r>
      <rPr>
        <sz val="11"/>
        <rFont val="Arial"/>
        <charset val="134"/>
      </rPr>
      <t>pproved quality, High or low pressure, with plastic floats complete :</t>
    </r>
  </si>
  <si>
    <t>15 mm nominal bore</t>
  </si>
  <si>
    <t>20mm nominal bore</t>
  </si>
  <si>
    <r>
      <rPr>
        <sz val="11"/>
        <rFont val="Arial"/>
        <charset val="134"/>
      </rPr>
      <t>Providing and</t>
    </r>
    <r>
      <rPr>
        <b/>
        <sz val="11"/>
        <rFont val="Arial"/>
        <charset val="134"/>
      </rPr>
      <t xml:space="preserve"> fixing brass bib cock</t>
    </r>
    <r>
      <rPr>
        <sz val="11"/>
        <rFont val="Arial"/>
        <charset val="134"/>
      </rPr>
      <t xml:space="preserve"> of approved quality.</t>
    </r>
  </si>
  <si>
    <t>15mm nominal bore</t>
  </si>
  <si>
    <r>
      <rPr>
        <sz val="11"/>
        <rFont val="Arial"/>
        <charset val="134"/>
      </rPr>
      <t xml:space="preserve">Providing and fixing </t>
    </r>
    <r>
      <rPr>
        <b/>
        <sz val="11"/>
        <rFont val="Arial"/>
        <charset val="134"/>
      </rPr>
      <t>15 mm nominal bore C.P. brass angle stop cock</t>
    </r>
    <r>
      <rPr>
        <sz val="11"/>
        <rFont val="Arial"/>
        <charset val="134"/>
      </rPr>
      <t xml:space="preserve"> for basin mixer and geyser points of approved quality conforming to IS:8931 .</t>
    </r>
  </si>
  <si>
    <t>Class-II</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</si>
  <si>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
Internal work - Exposed on wall</t>
  </si>
  <si>
    <t>15mm dia nominal bore.</t>
  </si>
  <si>
    <t>20mm dia nominal bore.</t>
  </si>
  <si>
    <t>25mm dia nominal bore.</t>
  </si>
  <si>
    <r>
      <rPr>
        <sz val="11"/>
        <rFont val="Arial"/>
        <charset val="134"/>
      </rPr>
      <t>Making connection of CPVC pipes distribution branch by providing and fixing</t>
    </r>
    <r>
      <rPr>
        <b/>
        <sz val="11"/>
        <rFont val="Arial"/>
        <charset val="134"/>
      </rPr>
      <t xml:space="preserve"> equal Tee</t>
    </r>
    <r>
      <rPr>
        <sz val="11"/>
        <rFont val="Arial"/>
        <charset val="134"/>
      </rPr>
      <t xml:space="preserve"> with jointing, testing complete including cutting and making good etc.</t>
    </r>
  </si>
  <si>
    <t>Making connection of Astral CPVC pipes distribution branch by providing and fixing Elbow 90o with jointing, testing complete including cutting and making good etc.</t>
  </si>
  <si>
    <t xml:space="preserve">15mm dia </t>
  </si>
  <si>
    <t xml:space="preserve">20mm dia </t>
  </si>
  <si>
    <r>
      <rPr>
        <sz val="11"/>
        <rFont val="Arial"/>
        <charset val="134"/>
      </rPr>
      <t xml:space="preserve">Making connection of Astral CPVC pipes distribution branch by providing and fixing </t>
    </r>
    <r>
      <rPr>
        <b/>
        <sz val="11"/>
        <rFont val="Arial"/>
        <charset val="134"/>
      </rPr>
      <t xml:space="preserve">Female Adaptor (Brass) </t>
    </r>
    <r>
      <rPr>
        <sz val="11"/>
        <rFont val="Arial"/>
        <charset val="134"/>
      </rPr>
      <t>with jointing, testing complete including cutting and making good etc.</t>
    </r>
  </si>
  <si>
    <r>
      <rPr>
        <sz val="11"/>
        <rFont val="Arial"/>
        <charset val="134"/>
      </rPr>
      <t xml:space="preserve">Making connection of Astral CPVC pipes distribution branch by providing and fixing </t>
    </r>
    <r>
      <rPr>
        <b/>
        <sz val="11"/>
        <rFont val="Arial"/>
        <charset val="134"/>
      </rPr>
      <t>Socket/Coupling</t>
    </r>
    <r>
      <rPr>
        <sz val="11"/>
        <rFont val="Arial"/>
        <charset val="134"/>
      </rPr>
      <t xml:space="preserve"> with jointing, testing complete including cutting and making good etc.</t>
    </r>
  </si>
  <si>
    <t>20mm dia.</t>
  </si>
  <si>
    <t>25mm dia</t>
  </si>
  <si>
    <r>
      <rPr>
        <sz val="11"/>
        <rFont val="Arial"/>
        <charset val="134"/>
      </rPr>
      <t xml:space="preserve">Making connection of Astral CPVC pipes distribution branch by providing and fixing </t>
    </r>
    <r>
      <rPr>
        <b/>
        <sz val="11"/>
        <rFont val="Arial"/>
        <charset val="134"/>
      </rPr>
      <t>Reducer Coupling</t>
    </r>
    <r>
      <rPr>
        <sz val="11"/>
        <rFont val="Arial"/>
        <charset val="134"/>
      </rPr>
      <t xml:space="preserve"> with jointing, testing complete including cutting and making good etc.</t>
    </r>
  </si>
  <si>
    <t>20 x 15mm</t>
  </si>
  <si>
    <t>19.02</t>
  </si>
  <si>
    <t>Applying double coated cement slurry with water proofing chemical (SUPER latex chemical) in proportion 1 : 4 :7 (1 latex : 4 water :7 cement) including cleaning the treated surfaces with brushes etc.@ 0.158kg/sqm .</t>
  </si>
  <si>
    <t xml:space="preserve">Providing and mixing water proofing chemical (PIDI PROOF POWDER chemical) in plain and reinforced cement concrete work 1 : 1.5 : 3 , @ 1.0 % by weight of cement </t>
  </si>
  <si>
    <t>Extra for providing and mixing water proofing chemical (latex or equivalent chemical) @ 2kg per bag of cement in -</t>
  </si>
  <si>
    <r>
      <rPr>
        <b/>
        <sz val="11"/>
        <rFont val="Arial"/>
        <charset val="134"/>
      </rPr>
      <t xml:space="preserve">12mm cement plaster 1 : 4 </t>
    </r>
    <r>
      <rPr>
        <b/>
        <i/>
        <sz val="11"/>
        <rFont val="Arial"/>
        <charset val="134"/>
      </rPr>
      <t>(1 cement : 4 fine sand).</t>
    </r>
  </si>
  <si>
    <t>15mm cement plaster 1 : 4 (1 cement : 4 sand).</t>
  </si>
  <si>
    <t>(f)</t>
  </si>
  <si>
    <t>20mm cement plaster 1 : 4 (1 cement : 4 sand).</t>
  </si>
  <si>
    <t>12mm cement plaster 1 : 4 (1 cement : 4 fine sand).</t>
  </si>
  <si>
    <t>15mm cement plaster 1 : 4 (1 cement : 4 fine sand).</t>
  </si>
  <si>
    <t>20 mm cement plaster 1 : 4 (1 cement : 4 fine sand).</t>
  </si>
  <si>
    <t>6mm cement plaster to ceiling 1 : 3 (1 cement : 3 fine sand)</t>
  </si>
  <si>
    <r>
      <rPr>
        <b/>
        <sz val="11"/>
        <rFont val="Arial"/>
        <charset val="134"/>
      </rPr>
      <t xml:space="preserve">White washing with lime </t>
    </r>
    <r>
      <rPr>
        <sz val="11"/>
        <rFont val="Arial"/>
        <charset val="134"/>
      </rPr>
      <t>to give an even shade : New work (three or more coats)</t>
    </r>
  </si>
  <si>
    <r>
      <rPr>
        <b/>
        <sz val="11"/>
        <rFont val="Arial"/>
        <charset val="134"/>
      </rPr>
      <t>Distempering with oil bound washable distemper of approved</t>
    </r>
    <r>
      <rPr>
        <sz val="11"/>
        <rFont val="Arial"/>
        <charset val="134"/>
      </rPr>
      <t xml:space="preserve"> brand and manufacture to give an even shade: New work (one or more coats)</t>
    </r>
  </si>
  <si>
    <r>
      <rPr>
        <b/>
        <sz val="11"/>
        <rFont val="Arial"/>
        <charset val="134"/>
      </rPr>
      <t>Painting with synthetic enamel paint</t>
    </r>
    <r>
      <rPr>
        <sz val="11"/>
        <rFont val="Arial"/>
        <charset val="134"/>
      </rPr>
      <t xml:space="preserve"> of approved brand and manufacture in all shades on </t>
    </r>
    <r>
      <rPr>
        <b/>
        <sz val="11"/>
        <rFont val="Arial"/>
        <charset val="134"/>
      </rPr>
      <t>new work</t>
    </r>
    <r>
      <rPr>
        <sz val="11"/>
        <rFont val="Arial"/>
        <charset val="134"/>
      </rPr>
      <t xml:space="preserve"> (two or more coats).</t>
    </r>
  </si>
  <si>
    <t>General quality</t>
  </si>
  <si>
    <t>Wall painting with interior emulsion paint of approved brand and manufacture on new work (two or more coats) to give an even shade.</t>
  </si>
  <si>
    <t>Premium interior emulsion like Velvet touch Luxol silk etc.</t>
  </si>
  <si>
    <r>
      <rPr>
        <b/>
        <sz val="11"/>
        <rFont val="Arial"/>
        <charset val="134"/>
      </rPr>
      <t xml:space="preserve">Finishing walls with  exterior emulsion </t>
    </r>
    <r>
      <rPr>
        <sz val="11"/>
        <rFont val="Arial"/>
        <charset val="134"/>
      </rPr>
      <t>of required shade on new work (three or more coats) to give an even shade.</t>
    </r>
  </si>
  <si>
    <t>Premium exterior emulsion like weather shield, weathercote etc.</t>
  </si>
  <si>
    <t>Removing dry or oil bound distemper, water proofing cement paint and the like by scrapping, sand papering and preparing the surface smooth including necessary repairs to scratches etc. complete</t>
  </si>
  <si>
    <t>Repairs to plaster of thickness 12mm to 20mm in patches of area 2.5 sq. metres and under including cutting the patch in proper shape and preparing and plastering the surface of the walls complete including disposal of rubbish to the dumping ground within 50 metres lead :</t>
  </si>
  <si>
    <t>With cement mortar 1:3 (1 cement : 3 fine sand)</t>
  </si>
  <si>
    <t>Making the opening in brick masonry including dismantling in floor or walls by cutting masonry and making good the damages to walls, flooring and jambs complete, to match existing surface i/c disposal of mulba/ rubbish to the nearest municipal dumping ground, all complete as per direction of Engineer-in-Charge</t>
  </si>
  <si>
    <t>White washing with lime to give an even shade :</t>
  </si>
  <si>
    <t>Old work (two or more coats)</t>
  </si>
  <si>
    <t>Distempering with oil bound washable distemper of approved brand and manufacture to give an even shade :
Old work (one or more coats)</t>
  </si>
  <si>
    <t>Wall painting with interior emulsion paint of approved brand and manufacture on old work (one or more coats) to give an even shade.</t>
  </si>
  <si>
    <t xml:space="preserve"> Premium interior emulsion like Velvet touch luxol silk etc.</t>
  </si>
  <si>
    <t>Finishing walls with regular exterior emulsion of required shade on old work (three or more coats) to give an even shade.</t>
  </si>
  <si>
    <t>Premium exterior emulsion like weathercote, weather shield etc.</t>
  </si>
  <si>
    <t>Painting with synthetic enamel paint of approved brand and manufacture of required colour to give an even shade : One or more coats on old work</t>
  </si>
  <si>
    <t>Disconnecting damaged overhead/terrace PVC water storage tank of any size from water supply line and removing from the terrace including shifting at ground level as per direction of Engineer-in-charge</t>
  </si>
  <si>
    <t>Demolishing cement concrete manually/ by mechanical means including disposal of material within 50 metres lead as per direction of Engineer - in - charge.</t>
  </si>
  <si>
    <t>Nominal concrete 1:3:6 Or richer mix .</t>
  </si>
  <si>
    <t>Cum</t>
  </si>
  <si>
    <t>Demolishing R.C.C. work manually/ by mechanical means including stacking of steel bars and disposal of unserviceable material within 50 metres lead as per direction of Engineer - in- charge.</t>
  </si>
  <si>
    <t xml:space="preserve">Demolishing brick work manually/ by mechanical means including stacking of serviceable material and disposal of unserviceable material within 50 metres lead: </t>
  </si>
  <si>
    <t>In cement mortar</t>
  </si>
  <si>
    <t xml:space="preserve">Dismantling doors, windows and clerestory windows (steel or wood) shutter including chowkhats, architrave, holdfasts etc. complete and stacking within 50 metres lead : </t>
  </si>
  <si>
    <t xml:space="preserve"> Of area 3 sq. metres and below</t>
  </si>
  <si>
    <t>Dismantling tile work in floors and roofs laid in cement mortar including stacking material within 50 metres lead.</t>
  </si>
  <si>
    <t xml:space="preserve"> For thickness of tiles 10 mm to 25 mm</t>
  </si>
  <si>
    <t>Dismantling wooden boardings in lining of walls and partitions, excluding supporting members but including stacking within 50 metres lead :</t>
  </si>
  <si>
    <t xml:space="preserve"> Thickness above 25 mm upto 40 mm</t>
  </si>
  <si>
    <t>Dismantling old plaster or skirting raking out joints and cleaning the surface for plaster including disposal of rubbish to the dumping ground within 50 metres lead.</t>
  </si>
  <si>
    <t>Hacking of CC flooring including cleaning for surface etc. complete as per direction of the Engineer-in-Charge.</t>
  </si>
  <si>
    <t>NSR</t>
  </si>
  <si>
    <t>Note :- Transport charges (carriage) for dumping the building waste at near by dumping yard/zone. Disposal of approx 7000 cft (building waste generated ) around 5 Km from MCon in 18 trip i.e. 200 cft /Trip</t>
  </si>
  <si>
    <t>Providing &amp; Inserting 12mm dia galvanised steel ionjection nipple in honeycomb area and along the crackline including drilling of holes required diameter (20mm to 30mm) upto a depth of 30mm to 80mm at required spacing and making the holes and cracks dust free by blowing compressed air , sealing the distance between injection nipple with the adhesive chemical of approved make and allow it to cure completely.</t>
  </si>
  <si>
    <t>Nos.</t>
  </si>
  <si>
    <t>Injection approved grout (SIKADUR- 55LP)or equivalent in proportion recommended by the manufacturer into cracks/hony-comb area of concrete/masonry by suitable gun/pump at requird pressure including cutting of nippales</t>
  </si>
  <si>
    <t>NOTE: This quantity may vary and depend upon the site concrete quality and seepages/cracks found during the execution</t>
  </si>
  <si>
    <t>Kg</t>
  </si>
  <si>
    <r>
      <rPr>
        <sz val="11"/>
        <rFont val="Arial"/>
        <charset val="134"/>
      </rPr>
      <t xml:space="preserve">Providing and fixing factory made solid </t>
    </r>
    <r>
      <rPr>
        <b/>
        <sz val="11"/>
        <rFont val="Arial"/>
        <charset val="134"/>
      </rPr>
      <t>Wood Polymer Composite (WPC)</t>
    </r>
    <r>
      <rPr>
        <sz val="11"/>
        <rFont val="Arial"/>
        <charset val="134"/>
      </rPr>
      <t xml:space="preserve"> single extruded Door Frame section of size with encapsulation of 8MM rigid layer on all the six surfaces. The door frame will have a rebat of 32MM. Door Frame section of 63.5x100 MM .The two Vertical members are to be joined together with the horizontal member using 8x75 MM long MS Star full thread screws to be used with reverse forward speed control hand drilling machine. The ready/assembled door frame is fixed to the wall using hold fast or bolt fasteners. A minimum of 4 No.s of screws to be provided for each vertical member &amp; minimum 2no.s for horizontal member</t>
    </r>
  </si>
  <si>
    <r>
      <rPr>
        <sz val="11"/>
        <rFont val="Arial"/>
        <charset val="134"/>
      </rPr>
      <t xml:space="preserve">Providing and fixing 28 -30 MM thick solid </t>
    </r>
    <r>
      <rPr>
        <b/>
        <sz val="11"/>
        <rFont val="Arial"/>
        <charset val="134"/>
      </rPr>
      <t xml:space="preserve">Wood Polymer Composite(WPC) </t>
    </r>
    <r>
      <rPr>
        <sz val="11"/>
        <rFont val="Arial"/>
        <charset val="134"/>
      </rPr>
      <t>single extruded door shutter with 3MM top and bottom rigid layer with an overall density of 750kg/Cum. It will be fixed to the frame using 3 inch /4 inch hinges. A minimum of 4 hinges will be required for fixing the door with the frame</t>
    </r>
  </si>
  <si>
    <t>Diluting and injecting chemical emulsion for Pre-construction Anti-Termite Treatment with Chlorpyriphos/Lindane emulsifiable
chemical 20% with 1% concentration.</t>
  </si>
  <si>
    <t>Providing Diluting and injecting chemical emulsion for existing windows and doors post construction Anti-Termite Treatment Chlorpyriphos 20% EC.       (Note:  Spray Treatment: Spray will be applied on all windows and doors. Chemical will be injected inside the cracks of windows and doors at the wall junction.)</t>
  </si>
  <si>
    <t xml:space="preserve">Doors / Windows </t>
  </si>
  <si>
    <t>NO</t>
  </si>
  <si>
    <t>Providing and supply Service cost for Diluting and injecting chemical emulsion for  Effected Floor areas</t>
  </si>
  <si>
    <t>Chipping of unsound/weak concrete material from slabs, beams, columns etc. with manual Chisel and/ or by standard power driven percussion type or of approved make  ncluding tapering of all edges, making square shoulders of cavities including cleaning the exposed concrete surface and reinforcement with wire brushes etc. and disposal of debris for all lead and lifts all complete as per direction of Engineer-In-Charge</t>
  </si>
  <si>
    <t>25 mm average thickness</t>
  </si>
  <si>
    <t>Providing, mixing and applying bonding coat of approved adhesive on chipped portion of RCC as per specifications and direction of Engineer-In-charge complete in all respect.</t>
  </si>
  <si>
    <t>Epoxy bonding adhesive having coverage 2.20 sqm/kg of approved make</t>
  </si>
  <si>
    <t>Providing, mixing and applying SBR polymer (of approved make) modified Cement mortar in proportion of 1:4 (1 cement: 4 graded coarse sand with polymer minimum 2% by wt. of cement used) as per specifications and directions of Engineer-in-charge.
Note: Measurement and payment: The pre-measurement of thickness shall be done just after the surface preparation is completed and Payment under this item shall be made only after proper wet curing has been done and surface has been satisfactorily evaluated by sounding / tapping with a blunt metal instrument and/or the 75mm size cube crushing strength at the end of 28 days to be not less than 30 N/Sqmm2).</t>
  </si>
  <si>
    <t>12 mm average thickness.</t>
  </si>
  <si>
    <t>Cost of drilling 200mm dia bore well by DTH Rig &amp; lowering of assembly MS/UPVC casing &amp;strainer pipes, electric welding of joints etc for bore well</t>
  </si>
  <si>
    <t>rmt</t>
  </si>
  <si>
    <t>Cost of development of bore well by truck mounted air compressor 1100cfm</t>
  </si>
  <si>
    <t>no's</t>
  </si>
  <si>
    <t>Providing and installation ISI UPVC casing pipe 200mm dia for borewell</t>
  </si>
  <si>
    <t>Supply, testing installation of 5HP, 3ph
electric submersible pump set complete with all accessories for borewell</t>
  </si>
  <si>
    <t>nos</t>
  </si>
  <si>
    <t>Providing Transportation charge for bore well</t>
  </si>
  <si>
    <t>lump-sum</t>
  </si>
  <si>
    <t>Providing and installation Inner/filter casing pipe 125 mm dia for bore well</t>
  </si>
  <si>
    <t>Subtotal=</t>
  </si>
  <si>
    <t xml:space="preserve">ELECTRICAL </t>
  </si>
  <si>
    <t>(AS PER MPWD 2016)</t>
  </si>
  <si>
    <t>MPWD 2016</t>
  </si>
  <si>
    <t>RATE (Rs.)</t>
  </si>
  <si>
    <t>AMOUNT (Rs.)</t>
  </si>
  <si>
    <t>A</t>
  </si>
  <si>
    <t>C:01:02</t>
  </si>
  <si>
    <t>Wiring in looping system with PVC wire sheathed standard copper conductor/wires as per IS:694 (1990) and Life shield- Halogen Free Flame Retardant (HFFR ) 1100 voltage graded copper flexible wire stranded copper running inside PVC casing &amp; capping (Gr-I) 20x12mm fixed, surface on the wall/ceiling /floor as per convenience including junction box having required numbers of ways from DB to the light plug/socket 5/6A point etc. as required</t>
  </si>
  <si>
    <t>C:01:02(A)</t>
  </si>
  <si>
    <t>Light plug Point Very Short Point (modular)</t>
  </si>
  <si>
    <t>EACH</t>
  </si>
  <si>
    <t>C:01:02(B)</t>
  </si>
  <si>
    <t>Short Point (modular)-</t>
  </si>
  <si>
    <t>C:01:03</t>
  </si>
  <si>
    <t>Wiring in looping system with PVC wire sheathed standard copper conductor/wires as per IS:694 1990) and Life shield- Halogen Free Flame Retardant (HFFR) 1100 voltage graded copper flexible wire stranded copper running inside PVC casing &amp; capping (Gr-I) 30x12mm fixed, surface on the wall/ceiling /floor as per convenience including junction box having required numbers of ways from DB to the power plug/socket 15/16A point etc. as required</t>
  </si>
  <si>
    <t>C:01:03(A)</t>
  </si>
  <si>
    <t>Power plug Point 15/16 A Very Short Point (modular)</t>
  </si>
  <si>
    <t>C:01:04</t>
  </si>
  <si>
    <t>Wiring in looping system with PVC wire sheathed standard copper conductor/wires as per IS:694 (1990) and Life shield- Halogen Free Flame Retardant (HFFR) 1100 voltage graded copper flexible wire stranded copper running inside PVC casing &amp; capping (Gr-I) 30x12mm fixed, surface on the wall/ceiling /floor as per convenience including junction box having required numbers of ways from DB to the power plug/socket 20/32A point etc. as required :-</t>
  </si>
  <si>
    <t>C:01:04(A</t>
  </si>
  <si>
    <t>Power plug Point 20/32 A Very Short Point (modular)</t>
  </si>
  <si>
    <t>C:01:06</t>
  </si>
  <si>
    <t>Wiring in looping system with PVC wire sheathed standard copper conductor/wires as per IS:694 (1990) and Life shield- Halogen Free Flame Retardant (HFFR)/FR 1100 voltage graded copper flexible wire stranded copper running inside PVC Casing &amp; capping (Grade-I) of all available sizes diameter fixed, surface on the wall/ceiling/floor as per convenience including junction box having required numbers of ways from Main to Sub-Main/DB/Sub-Main/DB to SDB/SDB/Switch boards/SDB to switch boards as required:-</t>
  </si>
  <si>
    <t>C:01:06(B)</t>
  </si>
  <si>
    <t>2X 4 Sqmm copper conductor/cable + 1x 4.0 Sqmm earth wire</t>
  </si>
  <si>
    <t>Supplying and fixing of PVC boards of the following sizes on surface including necessary switches, plug/socket and fan regulators etc. with necessary painting if necessary</t>
  </si>
  <si>
    <t>I:05:02</t>
  </si>
  <si>
    <t>2 S</t>
  </si>
  <si>
    <t>I:05:08</t>
  </si>
  <si>
    <t>2 S + 1 SOC +1 R</t>
  </si>
  <si>
    <t>I:05:11</t>
  </si>
  <si>
    <t>1 S + 1 SOC</t>
  </si>
  <si>
    <t>I:05:30</t>
  </si>
  <si>
    <t>4 S+ 2R + 1 Soc</t>
  </si>
  <si>
    <t>I:03:40</t>
  </si>
  <si>
    <t>1S + 1 Soc 25/16A</t>
  </si>
  <si>
    <t>F:11:00</t>
  </si>
  <si>
    <t>Supplying and drawing the following sizes of PVC insulated standard copper conductor 1.5 sqmm as per IS:694 ( 1977 ) and Flame Retardant Low smoke &amp; Halogen (FRLS&amp;H) in the existing surface/recess, PVC/steel conduit/PVC casing &amp; capping as required:-</t>
  </si>
  <si>
    <t>F:11:03</t>
  </si>
  <si>
    <t>3 x 1.5 sq. mm</t>
  </si>
  <si>
    <t>METRE</t>
  </si>
  <si>
    <t>F:13:03</t>
  </si>
  <si>
    <t>3 x 4 sq. mm</t>
  </si>
  <si>
    <t>N:03:00</t>
  </si>
  <si>
    <t>Supplying,fitting,&amp;fixing of 4-Ways MCB DB single door in sheet steel,Phosphatised powderpainted MCB DBs with Bus Bar, Neutral link,earth bar and din rail conforms to IS:13032, IS:8623, BS:5486240 Volts 50 Hz, on surface/recess including inter-connection,painting etc, as required.</t>
  </si>
  <si>
    <t>O:03:19</t>
  </si>
  <si>
    <t>6-ways (4+18)MCB DB TP&amp;N DD metallic door</t>
  </si>
  <si>
    <t>O:03:20</t>
  </si>
  <si>
    <t>8-ways (8+24)MCB DB TP&amp;N DD metallic door</t>
  </si>
  <si>
    <t>O:01:00</t>
  </si>
  <si>
    <t>Supplying,fitting and fixing of different rating and numbers of ways Distribution Board with bakeliteFused fitting (TP&amp;N) with fused links,415 Volts,50Hz AC on surface/recess completedwith interconnection,
painting etc, as required.</t>
  </si>
  <si>
    <t>O:01:04</t>
  </si>
  <si>
    <t>32Amps' 4-ways DB TP&amp;N</t>
  </si>
  <si>
    <t>O:01:05</t>
  </si>
  <si>
    <t>32Amps' 6-ways DB TP&amp;N</t>
  </si>
  <si>
    <t>N:01:00</t>
  </si>
  <si>
    <t>Supplying and fixing of all types and rating MCBs, RCCBs, ELCBs etc, 240/415 Volts 50 Hz AC supply in the existing MCB DB complete with connections, testing &amp; commissioningetc in completed</t>
  </si>
  <si>
    <t>ii.</t>
  </si>
  <si>
    <t>N:01:01</t>
  </si>
  <si>
    <t>5 to 32 Amps ,SP, MCB B- series</t>
  </si>
  <si>
    <t>i.</t>
  </si>
  <si>
    <t>N:01:04</t>
  </si>
  <si>
    <t>6-32 Amps,DP, MCB B- series</t>
  </si>
  <si>
    <t>N:01:45</t>
  </si>
  <si>
    <t>40 Amps' FP, RX3 Bi-connect lower terminals MCB Isolator</t>
  </si>
  <si>
    <t>Each</t>
  </si>
  <si>
    <t>iv.</t>
  </si>
  <si>
    <t>N:01:46</t>
  </si>
  <si>
    <t>63 Amps' FP, RX3 Bi-connect lower terminals MCB Isolator</t>
  </si>
  <si>
    <t>Q:01:01</t>
  </si>
  <si>
    <t>Earthing with G.I Earth Pipe 4.5 Mtr long and 40mm dia' including accessories and providing masonery enclosure with cover plate having locking arrangment and water pipe,etc. (but without charcoal or coke and salt ) complete as required</t>
  </si>
  <si>
    <t>SET</t>
  </si>
  <si>
    <t>Q:01:03</t>
  </si>
  <si>
    <t>Extra for using salt and charcoal for pipe earth electrode as required</t>
  </si>
  <si>
    <t>Q:01:05</t>
  </si>
  <si>
    <t>Earthing with G.I Earth plate 600mmx600mmx6mm thick including accessories andproviding masonery enclosure with cover plate having locking arrangment and water pipe,etc. (but without charcoal or coke and salt ) complete as required</t>
  </si>
  <si>
    <t>set</t>
  </si>
  <si>
    <t>Q:01:09</t>
  </si>
  <si>
    <t>Extra for using salt and charcoal for G.I or Copper Plate electrode as required</t>
  </si>
  <si>
    <t>Q:01:44</t>
  </si>
  <si>
    <t>Providing and laying of earth connection from earth electrode with 6 SWG G.I Wire and n15mm dia' G.I Pipe from earth electrode as required. (6 SWG G.I Wire)</t>
  </si>
  <si>
    <t xml:space="preserve">RM </t>
  </si>
  <si>
    <t>Q:01:48</t>
  </si>
  <si>
    <t>Providing and fixing of 6 SWG G.I Wire on surface or in recess for loop earthing etc. asrequired</t>
  </si>
  <si>
    <t>Q:01:40</t>
  </si>
  <si>
    <t>Supplying&amp; Laying of 25mmx5mm G.I Strip at .50m below ground level for conductor earth electrode, including soldering etc. as required. (25mmx5mm G.I Strip ( 1.0 Kg/M ) )</t>
  </si>
  <si>
    <t>mtr</t>
  </si>
  <si>
    <t>J:01:39</t>
  </si>
  <si>
    <t xml:space="preserve">Installation of Exhaust fan up-to 450 mm Sweeps in the existing opening, includingmaking holes to suit the size of the above Exhaust fan, and making good the damage,Connection,testing and commissioning etc, as required. </t>
  </si>
  <si>
    <t>MPWD</t>
  </si>
  <si>
    <t>Supply of Exhaust fan 300mm sweeps ISI marked (Usha/Havells/Polar/Gromton/Bajaj)</t>
  </si>
  <si>
    <t>PVC Surface mounting box for switch/socket 5 Gang (4S+1 Soc) Anchor/Pressfit/Cona/Leader</t>
  </si>
  <si>
    <t>PVC Surface mounting box for switch/socket 6 Gang (5S+1Soc) Anchor/Pressfit/Cona/Leader</t>
  </si>
  <si>
    <t>PVC Surface mounting box for switch/socket 4 Gang double  (2S+2Soc) Anchor/Pressfit/Cona/Leader</t>
  </si>
  <si>
    <t xml:space="preserve">Modular Switch 6Amps On-Off  </t>
  </si>
  <si>
    <t xml:space="preserve">Modular Socket 6Amps 3+2 or universal </t>
  </si>
  <si>
    <t xml:space="preserve">Modular 16/6Amp 3+3 Socket  </t>
  </si>
  <si>
    <t xml:space="preserve">Modular square Switch 20 A SP 1 Way 1 M </t>
  </si>
  <si>
    <t>N:06:00</t>
  </si>
  <si>
    <t>Supplying and fixing of different ratings three/four poles Automatic Transfer Switch (ATS)(conforms to IEC:60947-1 three/ four pole AC-31A 50Hz, 415V Automatic/Manual with inbuilttime delay with enclosure for Change over Switch in the Existing Panel Board/ Distribution Boardsto be incorporated with required AC Voltages including required;-Testing,calibrating,&amp; commissioning etc, as</t>
  </si>
  <si>
    <t>N:06:01</t>
  </si>
  <si>
    <t>100 Amps Four Poles ATS</t>
  </si>
  <si>
    <t>E:01:00</t>
  </si>
  <si>
    <t>Rewiring for light point/fan point/exhaust fan point/calling bell point with 1.5 Sqmm of PVC insulated standard copper conductor 1.5 sqmm as per IS:694 ( 1977 ) and Life shields Halogen Free Flame Retardant (HFFR) in the existing surface/recess, PVC/steel conduit/PVC casing &amp; capping as required</t>
  </si>
  <si>
    <t>E:01:01</t>
  </si>
  <si>
    <t>VERY SHORT POINT</t>
  </si>
  <si>
    <t>per point</t>
  </si>
  <si>
    <t>J:02:05</t>
  </si>
  <si>
    <t>Installation of Air Conditioner Split Type 1.5/2.0 in the existing wall including fixing the Hook in the wall by standard size of sleeve Nuts and bolts or Stnadard Screw for the above Air Conditioner Split type 1.5/2.0 TR, and making good the damage, connection, testing and
commissioning etc, as required</t>
  </si>
  <si>
    <t>4KVA Automatic Stabilizer with built-in high cut, Buzzer &amp; Timer :Input:50VA-280V &amp; Output:210V-240V (Venus/Indo/V-Guard/CARE)</t>
  </si>
  <si>
    <t>J:01:36</t>
  </si>
  <si>
    <t>Installation, testing &amp; commissioning of ceiling fan and regulator, including wiring the downrod of standard length (upto 30cm) with 2X1.5 sqmm PVC insulated copper conductor single corecable etc, as required</t>
  </si>
  <si>
    <t>Supply of Ceiling fan 5 star rated Fusion 5* (Metallic beige-brown/pearl ivory-Gold) 1200mm sweeps (Havells/Usha/Polar/Gromton/Bajaj)</t>
  </si>
  <si>
    <t>(B)</t>
  </si>
  <si>
    <t>Supplying of 1.5 Ton split Airconditioners(Excluding 4 KVA stabilizer) suitable or operation on AC supply single phase 50 Hz 230V with heremetically sealed conformer with air cooled condenser motor capacitor start run capacitors relay and over load protector internal unit with one indoor and one outdoor unit the condenser unit will be placed outside the room on the terrace to avoid  noise (Make :- Carrier/ Volta/LG/Samsung/Hitachi &amp; equivalent )</t>
  </si>
  <si>
    <t>Supply, installation, testing and commissioning of 5.5KVA - 192V Online UPS, Transformer Based
Rating in VA, Watts 5.5KVA, 4.4 Kilo Watts 
Battery Module External Battery Module 
No’s of Battery Required Sixteen Batteries - 4 No's
Battery Type SMF - VRLA 
DC Voltage 192V (Make:- Microtek i-MAXX &amp; equivalent )</t>
  </si>
  <si>
    <t>Sub Total=</t>
  </si>
  <si>
    <t>Reference</t>
  </si>
  <si>
    <t xml:space="preserve"> Description </t>
  </si>
  <si>
    <t>Unit</t>
  </si>
  <si>
    <t>Qty</t>
  </si>
  <si>
    <t>Rate</t>
  </si>
  <si>
    <t>Amount</t>
  </si>
  <si>
    <t>A.</t>
  </si>
  <si>
    <t>CCTV (ANALOG VIDEO SURVEILLANCE) SYSTEM</t>
  </si>
  <si>
    <t>NS</t>
  </si>
  <si>
    <t>Supply, installation, testing and commissioning of 2.4 Mega Pixel (HD Quality), Bullet Camera, IR Impulse/Hikvision/Tyco/Pelco/Honeywell/ CP Plus</t>
  </si>
  <si>
    <t>No.</t>
  </si>
  <si>
    <t>Supply, installation, testing and commissioning of 2.4 Mega Pixel (HD Quality), Dome Camera, IR Impulse/Hikvision/Tyco/Pelco/Honeywell/CP Plus</t>
  </si>
  <si>
    <t>Supply, installation, testing and commissioning of 32 channel DVR. with Hard Disck, for 30 days recording 
Impulse/Hikvision/Tyco/Pelco/Honeywell//CP Plus</t>
  </si>
  <si>
    <t>Supply, installation, testing and commissioning two video outputs &amp; 32" totally flat colour LCD monitor
Panasonic/LG/Samsung</t>
  </si>
  <si>
    <t>Supply installation testing and commissioning of Cat 3+1 CCTV Copper Cable
Polycab/D-Link/Kalinga/Havells/Legrand</t>
  </si>
  <si>
    <t>RM</t>
  </si>
  <si>
    <t>Supply installation commisioning and testing of 1 TB  Hard Disck, for 30 days recording</t>
  </si>
  <si>
    <t>Supply installation testing and commissioning of 10 Channel power supply 
Reputed Make</t>
  </si>
  <si>
    <t>Supply installation testing and commissioning of BNC Connectors/Power Connectors etc. Consumable itesms
Reputed Make</t>
  </si>
  <si>
    <t>Lot</t>
  </si>
  <si>
    <t>PA and EPABX</t>
  </si>
  <si>
    <t>PA SYSTEM</t>
  </si>
  <si>
    <t xml:space="preserve">Supply  of  250 watt ,AC 220-240 V, amplifier  with all  necessary cable  as required (Ahuja SSA-160 or equivalent )  </t>
  </si>
  <si>
    <t>Supply of Paging Microphone (Corded)</t>
  </si>
  <si>
    <t>Supply of Microphone (Corded Mic) (Ahuja/Sony/or Equivalent)</t>
  </si>
  <si>
    <t>Supply of Microphone (Cordless Mic) (Ahuja/Sony/or Equivalent)</t>
  </si>
  <si>
    <t>Supply of Speaker (Box ) 40 watt (Ahuja/Sony/or Equivalent)</t>
  </si>
  <si>
    <t>Horn speaker 60 watt (Ahuja/Sony/or Equivalent)</t>
  </si>
  <si>
    <t>1 sq. mm double core connecting wire (copper)</t>
  </si>
  <si>
    <t>B</t>
  </si>
  <si>
    <t>EPBAX SYSTEM</t>
  </si>
  <si>
    <t xml:space="preserve">Supply installation testing and commissioning of  Star model 100 lines   EPABX Compact  832 Technology Microcontroller based stored programme control techniques CMOS cross point switching
Longitudinal balance 60db
Extn. Loop resistance 600 ohms
Insertion Loss  
a) Extn. to Extn. Less than 2 db at 1 Khz
b) Extn. to P&amp;T line Less than 1 db at 1 Khz
Dial Speed 10 +- 0.5 PPS
Cross talk attenuation Not less than -70 db
Break ratio 33:66
Input Power 230 VC +- 10% 50 Hz
Cabling Single pair
Ambient conditions 0 to 45° C, 95% RH (Non condensing)
UPS Inbuilt (without batteries)
</t>
  </si>
  <si>
    <t>Land line telephone corded complete all acessories  as per BEETAL M59/ or eqivalent  white/black/blue color</t>
  </si>
  <si>
    <t>operator Console</t>
  </si>
  <si>
    <t>C:04:08</t>
  </si>
  <si>
    <t>Wiring in Parallel system with PVC Insulated Telephone cables for indoor applications confirming to TEC specification G/WIR06/02 running inside PVC Casing &amp; Capping pipe Grade-II 20mm dia' fixed, surface in the wall/ceiling/floor as per convenience including junction box having required numbers of ways Main to Sub-Main/DB, Sub-main/DB to SDB/Switch boards/SDB to switch boards as required:-</t>
  </si>
  <si>
    <t>C:04:08(D)</t>
  </si>
  <si>
    <t>0.5mm Four pairs un armoured Telephone cable Indoor type</t>
  </si>
  <si>
    <t>C:04:08(E)</t>
  </si>
  <si>
    <t>0.5mm Five pairs un armoured Telephone cable Indoor type</t>
  </si>
  <si>
    <t>C:04:08(F)</t>
  </si>
  <si>
    <t>0.5mm ten pairs un armoured Telephone cable Indoor type</t>
  </si>
  <si>
    <t>C:04:08(G)</t>
  </si>
  <si>
    <t>0.5mm Twenty pairs un armoured Telephone cable Indoor type</t>
  </si>
  <si>
    <t>O:08:04</t>
  </si>
  <si>
    <t>Telephone &amp; EPABX Junction Boxes 20 Pairs with Krone connector</t>
  </si>
  <si>
    <t>O:08:03</t>
  </si>
  <si>
    <t>Telephone &amp; EPABX Junction Boxes 20 Pairs with connector</t>
  </si>
  <si>
    <t>O:08:07</t>
  </si>
  <si>
    <t>Telephone &amp; EPABX Junction Boxes 50 Pair with connector</t>
  </si>
  <si>
    <t>O:08:08</t>
  </si>
  <si>
    <t>Telephone &amp; EPABX Junction Boxes 50 Pairs with Krone connector</t>
  </si>
  <si>
    <t>O:08:10</t>
  </si>
  <si>
    <t>Telephone &amp; EPABX Junction Boxes 100 Pairs with Krone connector</t>
  </si>
  <si>
    <t>Grand Total=</t>
  </si>
  <si>
    <t>Name of the Work: Strengthening / Upgradation of Mizoram College of Nursing, Aizawl, Mizoram.</t>
  </si>
  <si>
    <t>Sl. No.</t>
  </si>
  <si>
    <t>Description</t>
  </si>
  <si>
    <t>Dia of bar mm</t>
  </si>
  <si>
    <t>No. of bars per members</t>
  </si>
  <si>
    <t>No. of Members</t>
  </si>
  <si>
    <t>Cutting Length</t>
  </si>
  <si>
    <t>Total Length in M</t>
  </si>
  <si>
    <t>(m)</t>
  </si>
  <si>
    <t>8mm</t>
  </si>
  <si>
    <t>10mm</t>
  </si>
  <si>
    <t>12mm</t>
  </si>
  <si>
    <t>16mm</t>
  </si>
  <si>
    <t xml:space="preserve">Propose lift for college &amp; hostel </t>
  </si>
  <si>
    <t>Footing Base</t>
  </si>
  <si>
    <t>Top  along the length</t>
  </si>
  <si>
    <t>along the width</t>
  </si>
  <si>
    <t>Bottom  along the length</t>
  </si>
  <si>
    <t>Beam</t>
  </si>
  <si>
    <t>Top</t>
  </si>
  <si>
    <t>Bottom</t>
  </si>
  <si>
    <t>Shear reinforcement</t>
  </si>
  <si>
    <t>Shear Wall in Foundation</t>
  </si>
  <si>
    <t>Vertial bar along length</t>
  </si>
  <si>
    <t>Vertial bar along width</t>
  </si>
  <si>
    <t>horizontal bar along length</t>
  </si>
  <si>
    <t>Horizontal bar along width</t>
  </si>
  <si>
    <t>Shear Wall in floors</t>
  </si>
  <si>
    <t>Slab</t>
  </si>
  <si>
    <t>Short span</t>
  </si>
  <si>
    <t>Long span</t>
  </si>
  <si>
    <t>Staircase in Basement-2</t>
  </si>
  <si>
    <t xml:space="preserve">Bottom Main </t>
  </si>
  <si>
    <t xml:space="preserve">Top Main </t>
  </si>
  <si>
    <t xml:space="preserve">Top Extra </t>
  </si>
  <si>
    <t>Bottom main at Landing- 1</t>
  </si>
  <si>
    <t>Top main at Landing-1</t>
  </si>
  <si>
    <t>Bottom Bars at Landing -1</t>
  </si>
  <si>
    <t>Top Bars at Landing -1</t>
  </si>
  <si>
    <t>Nosing Bars</t>
  </si>
  <si>
    <t>Nosing Binder</t>
  </si>
  <si>
    <t>TOP BINDER for FLIGHT 8d@200c/c</t>
  </si>
  <si>
    <t>BOTTOM BINDER FOR FLIGHT8d@200c/c</t>
  </si>
  <si>
    <t>Top Binder at Landing -2 8d@200c/c</t>
  </si>
  <si>
    <t>Bottom Binder at Landing -2 12d@100c/c</t>
  </si>
  <si>
    <t>Top Binder at Mid Landing 8d@200c/c</t>
  </si>
  <si>
    <t>Bottom Binder at Mid Landing 12d@100c/c</t>
  </si>
  <si>
    <t xml:space="preserve">Total </t>
  </si>
  <si>
    <t>Weight/meter</t>
  </si>
  <si>
    <t>Total Weight</t>
  </si>
  <si>
    <r>
      <rPr>
        <b/>
        <u/>
        <sz val="12"/>
        <rFont val="Arial"/>
        <charset val="134"/>
      </rPr>
      <t xml:space="preserve">DETAILED CUM ABSTRACT ESTIMATE
</t>
    </r>
    <r>
      <rPr>
        <b/>
        <sz val="12"/>
        <rFont val="Arial"/>
        <charset val="134"/>
      </rPr>
      <t>(Connecting Bridge)</t>
    </r>
  </si>
  <si>
    <t>Code. No.</t>
  </si>
  <si>
    <t>L</t>
  </si>
  <si>
    <t>H/D</t>
  </si>
  <si>
    <t>Quantity</t>
  </si>
  <si>
    <r>
      <rPr>
        <b/>
        <sz val="10"/>
        <rFont val="Arial"/>
        <charset val="134"/>
      </rPr>
      <t>Structural steel work rivetted, bolted welded in built up sections, trusses and framed works, including cutting, hoisting, fixing in position and applying a priming</t>
    </r>
    <r>
      <rPr>
        <sz val="10"/>
        <rFont val="Arial"/>
        <charset val="134"/>
      </rPr>
      <t xml:space="preserve"> coat of approved steel primer all complete. (In Tees, R.S. Joists, Angles, Flats and Channels.)</t>
    </r>
  </si>
  <si>
    <t>Connecting bridge for Hostel B-1 &amp; B-2</t>
  </si>
  <si>
    <t>length</t>
  </si>
  <si>
    <t>wt/m</t>
  </si>
  <si>
    <t>I-Section (ISHB 150-150-8.40)</t>
  </si>
  <si>
    <t>ISMC(125-65)</t>
  </si>
  <si>
    <t>"</t>
  </si>
  <si>
    <t>SHS(25X25)</t>
  </si>
  <si>
    <t>CHS(48.3X2.0))</t>
  </si>
  <si>
    <t>Total ( only for one floor)</t>
  </si>
  <si>
    <t>For 5 Floors</t>
  </si>
  <si>
    <t>-</t>
  </si>
  <si>
    <r>
      <rPr>
        <b/>
        <sz val="10"/>
        <rFont val="Arial"/>
        <charset val="134"/>
      </rPr>
      <t xml:space="preserve">Steel  work welded in built up sections/framed work including cutting, hoisting, </t>
    </r>
    <r>
      <rPr>
        <sz val="10"/>
        <rFont val="Arial"/>
        <charset val="134"/>
      </rPr>
      <t>fixing in position and applying a priming coat of approved steel primer using structural steel etc. as required.</t>
    </r>
  </si>
  <si>
    <t>wt/Sq.m</t>
  </si>
  <si>
    <t>4 mm Chequred Plate</t>
  </si>
  <si>
    <t>DETAILED CUM ABSTRACT ESTIMATE</t>
  </si>
  <si>
    <t>e</t>
  </si>
  <si>
    <t xml:space="preserve">LIFT BOQ OF MCON </t>
  </si>
  <si>
    <t>S.
NO</t>
  </si>
  <si>
    <t>SSR NO</t>
  </si>
  <si>
    <t xml:space="preserve"> LIFTS</t>
  </si>
  <si>
    <t>NON SOR</t>
  </si>
  <si>
    <t>Supply, Installation, Testing and commissioning of the 8 Passenger Elevator as per specification agreed with 12 months warranty</t>
  </si>
  <si>
    <t>Contractor profit @ 10%</t>
  </si>
  <si>
    <t>Grand Total</t>
  </si>
  <si>
    <t>NAME OF THE PROJECT : REVAMPING OF MIZORAM COLLEGE OF NURSING, FALKWAN, AIZAWL, MIZORAM.</t>
  </si>
  <si>
    <t>Rate of Construction :  As per Mizoram PWD Schedule of Rate , 2019.</t>
  </si>
  <si>
    <t>ESTIMATED RO QUANTITIES : MIZORAM COLLEGE OF NURSING, FALKWAN, AIZAWL, MIZORAM.</t>
  </si>
  <si>
    <t>S.No.</t>
  </si>
  <si>
    <t>SOR / Code / No.</t>
  </si>
  <si>
    <t>Item/ Work Description</t>
  </si>
  <si>
    <r>
      <rPr>
        <sz val="10"/>
        <rFont val="Arial"/>
        <charset val="134"/>
      </rPr>
      <t>Providing and fixing</t>
    </r>
    <r>
      <rPr>
        <b/>
        <sz val="10"/>
        <rFont val="Arial"/>
        <charset val="134"/>
      </rPr>
      <t xml:space="preserve"> vitreous china Urinal Flat Back Small 44 x 26.5 x 31.5cm size of Parryware/ Hindware/ Cera</t>
    </r>
    <r>
      <rPr>
        <sz val="10"/>
        <rFont val="Arial"/>
        <charset val="134"/>
      </rPr>
      <t xml:space="preserve"> and equivalent make with flush valve/spray with C.I or R.S brackets standard size of G.I flush pipe and C.P brass spreaders with brass unions and G.I clamps complete including painting of fittings and brackets, cutting and making good the walls and floors wherever required.</t>
    </r>
  </si>
  <si>
    <t>Providing and fixing vitreous Division Plate 69 x 30 cm size for Urinals.</t>
  </si>
  <si>
    <t xml:space="preserve"> </t>
  </si>
</sst>
</file>

<file path=xl/styles.xml><?xml version="1.0" encoding="utf-8"?>
<styleSheet xmlns="http://schemas.openxmlformats.org/spreadsheetml/2006/main">
  <numFmts count="18">
    <numFmt numFmtId="176" formatCode="_(* #,##0.00_);_(* \(#,##0.00\);_(* &quot;-&quot;??_);_(@_)"/>
    <numFmt numFmtId="177" formatCode="_ &quot;₹&quot;* #,##0.00_ ;_ &quot;₹&quot;* \-#,##0.00_ ;_ &quot;₹&quot;* &quot;-&quot;??_ ;_ @_ "/>
    <numFmt numFmtId="178" formatCode="_ * #,##0_ ;_ * \-#,##0_ ;_ * &quot;-&quot;_ ;_ @_ "/>
    <numFmt numFmtId="179" formatCode="_(* #,##0.00_);_(* \(#,##0.00\);_(* &quot;-&quot;???_);_(@_)"/>
    <numFmt numFmtId="180" formatCode="_ * #,##0.00_ ;_ * \-#,##0.00_ ;_ * &quot;-&quot;??_ ;_ @_ "/>
    <numFmt numFmtId="181" formatCode="_(* #,##0.000_);_(* \(#,##0.000\);_(* &quot;-&quot;???_);_(@_)"/>
    <numFmt numFmtId="182" formatCode="_-* #,##0.00_-;\-* #,##0.00_-;_-* &quot;-&quot;??_-;_-@_-"/>
    <numFmt numFmtId="183" formatCode="[$₹-44A]#,##0.00"/>
    <numFmt numFmtId="184" formatCode="_ &quot;₹&quot;* #,##0_ ;_ &quot;₹&quot;* \-#,##0_ ;_ &quot;₹&quot;* &quot;-&quot;_ ;_ @_ "/>
    <numFmt numFmtId="185" formatCode="0.000"/>
    <numFmt numFmtId="186" formatCode="_(* #,##0.0000_);_(* \(#,##0.0000\);_(* &quot;-&quot;???_);_(@_)"/>
    <numFmt numFmtId="187" formatCode="_(&quot;Rs.&quot;* #,##0.00_);_(&quot;Rs.&quot;* \(#,##0.00\);_(&quot;Rs.&quot;* &quot;-&quot;??_);_(@_)"/>
    <numFmt numFmtId="188" formatCode="&quot;Rs. &quot;#,##0.00"/>
    <numFmt numFmtId="189" formatCode="0.0"/>
    <numFmt numFmtId="190" formatCode="_ &quot;₹&quot;\ * #,##0.00_ ;_ &quot;₹&quot;\ * \-#,##0.00_ ;_ &quot;₹&quot;\ * &quot;-&quot;??_ ;_ @_ "/>
    <numFmt numFmtId="191" formatCode="#,##0.0"/>
    <numFmt numFmtId="192" formatCode="&quot;₹&quot;\ #,##0.00"/>
    <numFmt numFmtId="193" formatCode="[$₹-4009]\ #,##0.00"/>
  </numFmts>
  <fonts count="50">
    <font>
      <sz val="11"/>
      <color theme="1"/>
      <name val="Calibri"/>
      <charset val="134"/>
      <scheme val="minor"/>
    </font>
    <font>
      <sz val="10"/>
      <color rgb="FF000000"/>
      <name val="Arial"/>
      <charset val="134"/>
    </font>
    <font>
      <b/>
      <sz val="10"/>
      <color theme="1"/>
      <name val="Arial"/>
      <charset val="134"/>
    </font>
    <font>
      <sz val="10"/>
      <color theme="1"/>
      <name val="Arial"/>
      <charset val="134"/>
    </font>
    <font>
      <b/>
      <sz val="12"/>
      <color theme="1"/>
      <name val="Arial"/>
      <charset val="134"/>
    </font>
    <font>
      <b/>
      <sz val="11"/>
      <color theme="1"/>
      <name val="Arial"/>
      <charset val="134"/>
    </font>
    <font>
      <b/>
      <sz val="10"/>
      <name val="Arial"/>
      <charset val="134"/>
    </font>
    <font>
      <sz val="10"/>
      <name val="Arial"/>
      <charset val="134"/>
    </font>
    <font>
      <u/>
      <sz val="10"/>
      <name val="Arial"/>
      <charset val="134"/>
    </font>
    <font>
      <b/>
      <u/>
      <sz val="10"/>
      <name val="Arial"/>
      <charset val="134"/>
    </font>
    <font>
      <sz val="11"/>
      <color theme="1"/>
      <name val="Arial"/>
      <charset val="134"/>
    </font>
    <font>
      <b/>
      <sz val="14"/>
      <color theme="1"/>
      <name val="Arial"/>
      <charset val="134"/>
    </font>
    <font>
      <b/>
      <u/>
      <sz val="12"/>
      <color theme="1"/>
      <name val="Arial"/>
      <charset val="134"/>
    </font>
    <font>
      <b/>
      <sz val="14"/>
      <name val="Arial"/>
      <charset val="134"/>
    </font>
    <font>
      <b/>
      <u/>
      <sz val="12"/>
      <name val="Arial"/>
      <charset val="134"/>
    </font>
    <font>
      <b/>
      <sz val="12"/>
      <name val="Arial"/>
      <charset val="134"/>
    </font>
    <font>
      <b/>
      <sz val="10"/>
      <color rgb="FFFF0000"/>
      <name val="Arial"/>
      <charset val="134"/>
    </font>
    <font>
      <b/>
      <sz val="14"/>
      <color rgb="FF000000"/>
      <name val="Arial"/>
      <charset val="134"/>
    </font>
    <font>
      <sz val="11"/>
      <name val="Arial"/>
      <charset val="134"/>
    </font>
    <font>
      <b/>
      <sz val="11"/>
      <name val="Arial"/>
      <charset val="134"/>
    </font>
    <font>
      <sz val="14"/>
      <name val="Arial"/>
      <charset val="134"/>
    </font>
    <font>
      <i/>
      <sz val="11"/>
      <name val="Arial"/>
      <charset val="134"/>
    </font>
    <font>
      <b/>
      <i/>
      <sz val="11"/>
      <name val="Arial"/>
      <charset val="134"/>
    </font>
    <font>
      <b/>
      <i/>
      <sz val="11"/>
      <color theme="1"/>
      <name val="Arial"/>
      <charset val="134"/>
    </font>
    <font>
      <i/>
      <sz val="11"/>
      <color theme="1"/>
      <name val="Arial"/>
      <charset val="134"/>
    </font>
    <font>
      <b/>
      <u/>
      <sz val="11"/>
      <color theme="1"/>
      <name val="Arial"/>
      <charset val="134"/>
    </font>
    <font>
      <sz val="12"/>
      <name val="Arial"/>
      <charset val="134"/>
    </font>
    <font>
      <sz val="12"/>
      <color rgb="FF000000"/>
      <name val="Arial"/>
      <charset val="134"/>
    </font>
    <font>
      <b/>
      <sz val="12"/>
      <color rgb="FF000000"/>
      <name val="Arial"/>
      <charset val="134"/>
    </font>
    <font>
      <sz val="11"/>
      <color theme="1"/>
      <name val="Calibri"/>
      <charset val="0"/>
      <scheme val="minor"/>
    </font>
    <font>
      <i/>
      <sz val="11"/>
      <color rgb="FF7F7F7F"/>
      <name val="Calibri"/>
      <charset val="0"/>
      <scheme val="minor"/>
    </font>
    <font>
      <sz val="11"/>
      <color theme="0"/>
      <name val="Calibri"/>
      <charset val="0"/>
      <scheme val="minor"/>
    </font>
    <font>
      <sz val="11"/>
      <color rgb="FFFF0000"/>
      <name val="Calibri"/>
      <charset val="0"/>
      <scheme val="minor"/>
    </font>
    <font>
      <u/>
      <sz val="11"/>
      <color rgb="FF800080"/>
      <name val="Calibri"/>
      <charset val="0"/>
      <scheme val="minor"/>
    </font>
    <font>
      <sz val="11"/>
      <color theme="1"/>
      <name val="Calibri"/>
      <charset val="134"/>
      <scheme val="minor"/>
    </font>
    <font>
      <sz val="11"/>
      <color rgb="FF9C0006"/>
      <name val="Calibri"/>
      <charset val="0"/>
      <scheme val="minor"/>
    </font>
    <font>
      <b/>
      <sz val="11"/>
      <color theme="1"/>
      <name val="Calibri"/>
      <charset val="0"/>
      <scheme val="minor"/>
    </font>
    <font>
      <sz val="11"/>
      <color rgb="FF3F3F76"/>
      <name val="Calibri"/>
      <charset val="0"/>
      <scheme val="minor"/>
    </font>
    <font>
      <b/>
      <sz val="13"/>
      <color theme="3"/>
      <name val="Calibri"/>
      <charset val="134"/>
      <scheme val="minor"/>
    </font>
    <font>
      <sz val="11"/>
      <color rgb="FF006100"/>
      <name val="Calibri"/>
      <charset val="0"/>
      <scheme val="minor"/>
    </font>
    <font>
      <b/>
      <sz val="11"/>
      <color theme="3"/>
      <name val="Calibri"/>
      <charset val="134"/>
      <scheme val="minor"/>
    </font>
    <font>
      <u/>
      <sz val="11"/>
      <color rgb="FF0000FF"/>
      <name val="Calibri"/>
      <charset val="0"/>
      <scheme val="minor"/>
    </font>
    <font>
      <b/>
      <sz val="18"/>
      <color theme="3"/>
      <name val="Calibri"/>
      <charset val="134"/>
      <scheme val="minor"/>
    </font>
    <font>
      <b/>
      <sz val="11"/>
      <color rgb="FFFFFFFF"/>
      <name val="Calibri"/>
      <charset val="0"/>
      <scheme val="minor"/>
    </font>
    <font>
      <b/>
      <sz val="11"/>
      <color rgb="FF3F3F3F"/>
      <name val="Calibri"/>
      <charset val="0"/>
      <scheme val="minor"/>
    </font>
    <font>
      <b/>
      <sz val="15"/>
      <color theme="3"/>
      <name val="Calibri"/>
      <charset val="134"/>
      <scheme val="minor"/>
    </font>
    <font>
      <b/>
      <sz val="11"/>
      <color rgb="FFFA7D00"/>
      <name val="Calibri"/>
      <charset val="0"/>
      <scheme val="minor"/>
    </font>
    <font>
      <sz val="11"/>
      <color rgb="FFFA7D00"/>
      <name val="Calibri"/>
      <charset val="0"/>
      <scheme val="minor"/>
    </font>
    <font>
      <sz val="11"/>
      <color rgb="FF9C6500"/>
      <name val="Calibri"/>
      <charset val="0"/>
      <scheme val="minor"/>
    </font>
    <font>
      <sz val="10"/>
      <name val="Helv"/>
      <charset val="204"/>
    </font>
  </fonts>
  <fills count="40">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rgb="FFFFC000"/>
        <bgColor indexed="64"/>
      </patternFill>
    </fill>
    <fill>
      <patternFill patternType="solid">
        <fgColor rgb="FFD0E0E3"/>
        <bgColor rgb="FFD0E0E3"/>
      </patternFill>
    </fill>
    <fill>
      <patternFill patternType="solid">
        <fgColor rgb="FFFFFFFF"/>
        <bgColor rgb="FFFFFFFF"/>
      </patternFill>
    </fill>
    <fill>
      <patternFill patternType="solid">
        <fgColor theme="4" tint="0.799981688894314"/>
        <bgColor indexed="64"/>
      </patternFill>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FC7CE"/>
        <bgColor indexed="64"/>
      </patternFill>
    </fill>
    <fill>
      <patternFill patternType="solid">
        <fgColor rgb="FFFFCC99"/>
        <bgColor indexed="64"/>
      </patternFill>
    </fill>
    <fill>
      <patternFill patternType="solid">
        <fgColor theme="4" tint="0.599993896298105"/>
        <bgColor indexed="64"/>
      </patternFill>
    </fill>
    <fill>
      <patternFill patternType="solid">
        <fgColor theme="6"/>
        <bgColor indexed="64"/>
      </patternFill>
    </fill>
    <fill>
      <patternFill patternType="solid">
        <fgColor theme="5"/>
        <bgColor indexed="64"/>
      </patternFill>
    </fill>
    <fill>
      <patternFill patternType="solid">
        <fgColor rgb="FFC6EFCE"/>
        <bgColor indexed="64"/>
      </patternFill>
    </fill>
    <fill>
      <patternFill patternType="solid">
        <fgColor theme="5"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rgb="FFA5A5A5"/>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double">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7">
    <xf numFmtId="0" fontId="0" fillId="0" borderId="0"/>
    <xf numFmtId="0" fontId="29" fillId="16" borderId="0" applyNumberFormat="0" applyBorder="0" applyAlignment="0" applyProtection="0">
      <alignment vertical="center"/>
    </xf>
    <xf numFmtId="180" fontId="0" fillId="0" borderId="0" applyFont="0" applyFill="0" applyBorder="0" applyAlignment="0" applyProtection="0"/>
    <xf numFmtId="178" fontId="34" fillId="0" borderId="0" applyFont="0" applyFill="0" applyBorder="0" applyAlignment="0" applyProtection="0">
      <alignment vertical="center"/>
    </xf>
    <xf numFmtId="184" fontId="34" fillId="0" borderId="0" applyFont="0" applyFill="0" applyBorder="0" applyAlignment="0" applyProtection="0">
      <alignment vertical="center"/>
    </xf>
    <xf numFmtId="177" fontId="34" fillId="0" borderId="0" applyFont="0" applyFill="0" applyBorder="0" applyAlignment="0" applyProtection="0">
      <alignment vertical="center"/>
    </xf>
    <xf numFmtId="9" fontId="34" fillId="0" borderId="0" applyFont="0" applyFill="0" applyBorder="0" applyAlignment="0" applyProtection="0">
      <alignment vertical="center"/>
    </xf>
    <xf numFmtId="0" fontId="41" fillId="0" borderId="0" applyNumberFormat="0" applyFill="0" applyBorder="0" applyAlignment="0" applyProtection="0">
      <alignment vertical="center"/>
    </xf>
    <xf numFmtId="0" fontId="7" fillId="0" borderId="0"/>
    <xf numFmtId="0" fontId="31" fillId="22" borderId="0" applyNumberFormat="0" applyBorder="0" applyAlignment="0" applyProtection="0">
      <alignment vertical="center"/>
    </xf>
    <xf numFmtId="0" fontId="33" fillId="0" borderId="0" applyNumberFormat="0" applyFill="0" applyBorder="0" applyAlignment="0" applyProtection="0">
      <alignment vertical="center"/>
    </xf>
    <xf numFmtId="0" fontId="43" fillId="25" borderId="20" applyNumberFormat="0" applyAlignment="0" applyProtection="0">
      <alignment vertical="center"/>
    </xf>
    <xf numFmtId="0" fontId="38" fillId="0" borderId="18" applyNumberFormat="0" applyFill="0" applyAlignment="0" applyProtection="0">
      <alignment vertical="center"/>
    </xf>
    <xf numFmtId="0" fontId="34" fillId="24" borderId="19" applyNumberFormat="0" applyFont="0" applyAlignment="0" applyProtection="0">
      <alignment vertical="center"/>
    </xf>
    <xf numFmtId="0" fontId="29" fillId="28" borderId="0" applyNumberFormat="0" applyBorder="0" applyAlignment="0" applyProtection="0">
      <alignment vertical="center"/>
    </xf>
    <xf numFmtId="0" fontId="32" fillId="0" borderId="0" applyNumberFormat="0" applyFill="0" applyBorder="0" applyAlignment="0" applyProtection="0">
      <alignment vertical="center"/>
    </xf>
    <xf numFmtId="0" fontId="29" fillId="20" borderId="0" applyNumberFormat="0" applyBorder="0" applyAlignment="0" applyProtection="0">
      <alignment vertical="center"/>
    </xf>
    <xf numFmtId="0" fontId="4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5" fillId="0" borderId="18" applyNumberFormat="0" applyFill="0" applyAlignment="0" applyProtection="0">
      <alignment vertical="center"/>
    </xf>
    <xf numFmtId="0" fontId="40" fillId="0" borderId="22" applyNumberFormat="0" applyFill="0" applyAlignment="0" applyProtection="0">
      <alignment vertical="center"/>
    </xf>
    <xf numFmtId="0" fontId="40" fillId="0" borderId="0" applyNumberFormat="0" applyFill="0" applyBorder="0" applyAlignment="0" applyProtection="0">
      <alignment vertical="center"/>
    </xf>
    <xf numFmtId="0" fontId="37" fillId="15" borderId="17" applyNumberFormat="0" applyAlignment="0" applyProtection="0">
      <alignment vertical="center"/>
    </xf>
    <xf numFmtId="0" fontId="7" fillId="0" borderId="0"/>
    <xf numFmtId="0" fontId="31" fillId="12" borderId="0" applyNumberFormat="0" applyBorder="0" applyAlignment="0" applyProtection="0">
      <alignment vertical="center"/>
    </xf>
    <xf numFmtId="0" fontId="39" fillId="19" borderId="0" applyNumberFormat="0" applyBorder="0" applyAlignment="0" applyProtection="0">
      <alignment vertical="center"/>
    </xf>
    <xf numFmtId="0" fontId="44" fillId="27" borderId="21" applyNumberFormat="0" applyAlignment="0" applyProtection="0">
      <alignment vertical="center"/>
    </xf>
    <xf numFmtId="0" fontId="29" fillId="23" borderId="0" applyNumberFormat="0" applyBorder="0" applyAlignment="0" applyProtection="0">
      <alignment vertical="center"/>
    </xf>
    <xf numFmtId="0" fontId="46" fillId="27" borderId="17" applyNumberFormat="0" applyAlignment="0" applyProtection="0">
      <alignment vertical="center"/>
    </xf>
    <xf numFmtId="0" fontId="47" fillId="0" borderId="23" applyNumberFormat="0" applyFill="0" applyAlignment="0" applyProtection="0">
      <alignment vertical="center"/>
    </xf>
    <xf numFmtId="0" fontId="36" fillId="0" borderId="16" applyNumberFormat="0" applyFill="0" applyAlignment="0" applyProtection="0">
      <alignment vertical="center"/>
    </xf>
    <xf numFmtId="0" fontId="35" fillId="14" borderId="0" applyNumberFormat="0" applyBorder="0" applyAlignment="0" applyProtection="0">
      <alignment vertical="center"/>
    </xf>
    <xf numFmtId="0" fontId="48" fillId="32" borderId="0" applyNumberFormat="0" applyBorder="0" applyAlignment="0" applyProtection="0">
      <alignment vertical="center"/>
    </xf>
    <xf numFmtId="0" fontId="31" fillId="13" borderId="0" applyNumberFormat="0" applyBorder="0" applyAlignment="0" applyProtection="0">
      <alignment vertical="center"/>
    </xf>
    <xf numFmtId="0" fontId="1" fillId="0" borderId="0"/>
    <xf numFmtId="0" fontId="29" fillId="34" borderId="0" applyNumberFormat="0" applyBorder="0" applyAlignment="0" applyProtection="0">
      <alignment vertical="center"/>
    </xf>
    <xf numFmtId="0" fontId="31" fillId="11" borderId="0" applyNumberFormat="0" applyBorder="0" applyAlignment="0" applyProtection="0">
      <alignment vertical="center"/>
    </xf>
    <xf numFmtId="0" fontId="31" fillId="18" borderId="0" applyNumberFormat="0" applyBorder="0" applyAlignment="0" applyProtection="0">
      <alignment vertical="center"/>
    </xf>
    <xf numFmtId="0" fontId="29" fillId="26" borderId="0" applyNumberFormat="0" applyBorder="0" applyAlignment="0" applyProtection="0">
      <alignment vertical="center"/>
    </xf>
    <xf numFmtId="0" fontId="29" fillId="35" borderId="0" applyNumberFormat="0" applyBorder="0" applyAlignment="0" applyProtection="0">
      <alignment vertical="center"/>
    </xf>
    <xf numFmtId="0" fontId="31" fillId="37" borderId="0" applyNumberFormat="0" applyBorder="0" applyAlignment="0" applyProtection="0">
      <alignment vertical="center"/>
    </xf>
    <xf numFmtId="0" fontId="31" fillId="17" borderId="0" applyNumberFormat="0" applyBorder="0" applyAlignment="0" applyProtection="0">
      <alignment vertical="center"/>
    </xf>
    <xf numFmtId="0" fontId="29" fillId="36" borderId="0" applyNumberFormat="0" applyBorder="0" applyAlignment="0" applyProtection="0">
      <alignment vertical="center"/>
    </xf>
    <xf numFmtId="0" fontId="49" fillId="0" borderId="0"/>
    <xf numFmtId="0" fontId="31" fillId="31" borderId="0" applyNumberFormat="0" applyBorder="0" applyAlignment="0" applyProtection="0">
      <alignment vertical="center"/>
    </xf>
    <xf numFmtId="0" fontId="7" fillId="0" borderId="0">
      <alignment horizontal="justify" vertical="justify"/>
    </xf>
    <xf numFmtId="0" fontId="29" fillId="30" borderId="0" applyNumberFormat="0" applyBorder="0" applyAlignment="0" applyProtection="0">
      <alignment vertical="center"/>
    </xf>
    <xf numFmtId="0" fontId="29" fillId="10" borderId="0" applyNumberFormat="0" applyBorder="0" applyAlignment="0" applyProtection="0">
      <alignment vertical="center"/>
    </xf>
    <xf numFmtId="0" fontId="31" fillId="21" borderId="0" applyNumberFormat="0" applyBorder="0" applyAlignment="0" applyProtection="0">
      <alignment vertical="center"/>
    </xf>
    <xf numFmtId="0" fontId="29" fillId="39" borderId="0" applyNumberFormat="0" applyBorder="0" applyAlignment="0" applyProtection="0">
      <alignment vertical="center"/>
    </xf>
    <xf numFmtId="0" fontId="31" fillId="38" borderId="0" applyNumberFormat="0" applyBorder="0" applyAlignment="0" applyProtection="0">
      <alignment vertical="center"/>
    </xf>
    <xf numFmtId="0" fontId="31" fillId="33" borderId="0" applyNumberFormat="0" applyBorder="0" applyAlignment="0" applyProtection="0">
      <alignment vertical="center"/>
    </xf>
    <xf numFmtId="0" fontId="29" fillId="9" borderId="0" applyNumberFormat="0" applyBorder="0" applyAlignment="0" applyProtection="0">
      <alignment vertical="center"/>
    </xf>
    <xf numFmtId="0" fontId="31" fillId="29" borderId="0" applyNumberFormat="0" applyBorder="0" applyAlignment="0" applyProtection="0">
      <alignment vertical="center"/>
    </xf>
    <xf numFmtId="176" fontId="7" fillId="0" borderId="0" applyFont="0" applyFill="0" applyBorder="0" applyAlignment="0" applyProtection="0"/>
    <xf numFmtId="176" fontId="7" fillId="0" borderId="0" applyFont="0" applyFill="0" applyBorder="0" applyAlignment="0" applyProtection="0"/>
    <xf numFmtId="182" fontId="0" fillId="0" borderId="0" applyFont="0" applyFill="0" applyBorder="0" applyAlignment="0" applyProtection="0"/>
  </cellStyleXfs>
  <cellXfs count="300">
    <xf numFmtId="0" fontId="0" fillId="0" borderId="0" xfId="0"/>
    <xf numFmtId="0" fontId="1" fillId="0" borderId="0" xfId="0" applyFont="1"/>
    <xf numFmtId="0" fontId="2" fillId="0" borderId="0" xfId="0" applyFont="1" applyAlignment="1">
      <alignment horizontal="center" vertical="center"/>
    </xf>
    <xf numFmtId="0" fontId="3" fillId="0" borderId="0" xfId="0" applyFont="1"/>
    <xf numFmtId="1"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xf>
    <xf numFmtId="0" fontId="2" fillId="0" borderId="1" xfId="0" applyFont="1" applyBorder="1" applyAlignment="1">
      <alignment horizontal="center" vertical="center"/>
    </xf>
    <xf numFmtId="2" fontId="6" fillId="0" borderId="1" xfId="0" applyNumberFormat="1" applyFont="1" applyBorder="1" applyAlignment="1">
      <alignment horizontal="center" vertical="center" wrapText="1"/>
    </xf>
    <xf numFmtId="0" fontId="7" fillId="0" borderId="1" xfId="0" applyFont="1" applyBorder="1" applyAlignment="1">
      <alignment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wrapText="1"/>
    </xf>
    <xf numFmtId="0" fontId="8" fillId="0" borderId="1" xfId="0" applyFont="1" applyBorder="1" applyAlignment="1">
      <alignment vertical="top"/>
    </xf>
    <xf numFmtId="0" fontId="9" fillId="0" borderId="1" xfId="0" applyFont="1" applyBorder="1" applyAlignment="1">
      <alignment vertical="top"/>
    </xf>
    <xf numFmtId="2" fontId="6" fillId="0" borderId="1" xfId="0" applyNumberFormat="1" applyFont="1" applyBorder="1" applyAlignment="1">
      <alignment horizontal="center" vertical="center"/>
    </xf>
    <xf numFmtId="0" fontId="6" fillId="0" borderId="1" xfId="0" applyFont="1" applyBorder="1" applyAlignment="1">
      <alignment horizontal="left" vertical="top" wrapText="1"/>
    </xf>
    <xf numFmtId="0" fontId="6" fillId="0" borderId="1" xfId="0" applyFont="1" applyBorder="1" applyAlignment="1">
      <alignment horizontal="left"/>
    </xf>
    <xf numFmtId="0" fontId="7" fillId="0" borderId="1" xfId="0" applyFont="1" applyBorder="1" applyAlignment="1">
      <alignment horizontal="left"/>
    </xf>
    <xf numFmtId="0" fontId="10" fillId="0" borderId="0" xfId="0" applyFont="1"/>
    <xf numFmtId="0" fontId="11" fillId="0" borderId="0" xfId="0" applyFont="1" applyAlignment="1">
      <alignment horizontal="center" vertical="center" wrapText="1"/>
    </xf>
    <xf numFmtId="0" fontId="12" fillId="0" borderId="0" xfId="0" applyFont="1" applyAlignment="1">
      <alignment horizontal="center" vertical="center"/>
    </xf>
    <xf numFmtId="0" fontId="12" fillId="0" borderId="2" xfId="0" applyFont="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1" xfId="0" applyFont="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top"/>
    </xf>
    <xf numFmtId="0" fontId="2" fillId="0" borderId="1" xfId="0" applyFont="1" applyBorder="1" applyAlignment="1">
      <alignment vertical="center"/>
    </xf>
    <xf numFmtId="0" fontId="3" fillId="0" borderId="1" xfId="0" applyFont="1" applyBorder="1" applyAlignment="1">
      <alignment horizontal="center" vertical="center"/>
    </xf>
    <xf numFmtId="0" fontId="2" fillId="0" borderId="1" xfId="0" applyFont="1" applyBorder="1" applyAlignment="1">
      <alignment horizontal="left" vertical="top"/>
    </xf>
    <xf numFmtId="0" fontId="3" fillId="0" borderId="1" xfId="0" applyFont="1" applyBorder="1" applyAlignment="1">
      <alignment vertical="center"/>
    </xf>
    <xf numFmtId="3" fontId="3" fillId="0" borderId="1" xfId="0" applyNumberFormat="1" applyFont="1" applyBorder="1" applyAlignment="1">
      <alignment vertical="center"/>
    </xf>
    <xf numFmtId="4" fontId="3" fillId="0" borderId="1" xfId="0" applyNumberFormat="1" applyFont="1" applyBorder="1" applyAlignment="1">
      <alignment vertical="center"/>
    </xf>
    <xf numFmtId="0" fontId="3" fillId="0" borderId="1" xfId="0" applyFont="1" applyBorder="1" applyAlignment="1">
      <alignment horizontal="center" vertical="top" wrapText="1"/>
    </xf>
    <xf numFmtId="3"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0" fontId="3" fillId="0" borderId="1" xfId="0" applyFont="1" applyBorder="1" applyAlignment="1">
      <alignment horizontal="left" vertical="top"/>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 fontId="2" fillId="0" borderId="1" xfId="0" applyNumberFormat="1" applyFont="1" applyBorder="1" applyAlignment="1">
      <alignment vertical="center"/>
    </xf>
    <xf numFmtId="0" fontId="6" fillId="3" borderId="6" xfId="0" applyFont="1" applyFill="1" applyBorder="1" applyAlignment="1">
      <alignment horizontal="center"/>
    </xf>
    <xf numFmtId="0" fontId="7" fillId="0" borderId="0" xfId="0" applyFont="1" applyBorder="1" applyAlignment="1">
      <alignment horizontal="left" wrapText="1"/>
    </xf>
    <xf numFmtId="0" fontId="7" fillId="3" borderId="7" xfId="0" applyFont="1" applyFill="1" applyBorder="1" applyAlignment="1">
      <alignment horizontal="center"/>
    </xf>
    <xf numFmtId="0" fontId="7" fillId="3" borderId="1" xfId="0" applyFont="1" applyFill="1" applyBorder="1" applyAlignment="1">
      <alignment horizontal="center"/>
    </xf>
    <xf numFmtId="0" fontId="3" fillId="0" borderId="0" xfId="0" applyFont="1" applyAlignment="1">
      <alignment horizontal="left"/>
    </xf>
    <xf numFmtId="0" fontId="13" fillId="0" borderId="8"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5" fillId="3" borderId="1" xfId="0" applyFont="1" applyFill="1" applyBorder="1" applyAlignment="1">
      <alignment horizontal="center" vertical="center"/>
    </xf>
    <xf numFmtId="0" fontId="7" fillId="0" borderId="1" xfId="0" applyFont="1" applyBorder="1" applyAlignment="1">
      <alignment horizontal="left" vertical="top" wrapText="1"/>
    </xf>
    <xf numFmtId="0" fontId="7" fillId="0" borderId="1" xfId="0" applyFont="1" applyBorder="1" applyAlignment="1">
      <alignment horizontal="left" wrapText="1"/>
    </xf>
    <xf numFmtId="0" fontId="6" fillId="3" borderId="1" xfId="0" applyFont="1" applyFill="1" applyBorder="1" applyAlignment="1">
      <alignment horizontal="center" vertical="center"/>
    </xf>
    <xf numFmtId="0" fontId="6" fillId="3" borderId="1" xfId="0" applyFont="1" applyFill="1" applyBorder="1" applyAlignment="1">
      <alignment horizontal="left"/>
    </xf>
    <xf numFmtId="0" fontId="6" fillId="3" borderId="1" xfId="0" applyFont="1" applyFill="1" applyBorder="1" applyAlignment="1">
      <alignment horizontal="center"/>
    </xf>
    <xf numFmtId="0" fontId="7" fillId="4" borderId="1" xfId="0" applyFont="1" applyFill="1" applyBorder="1" applyAlignment="1">
      <alignment horizontal="left"/>
    </xf>
    <xf numFmtId="0" fontId="7" fillId="4" borderId="1" xfId="0" applyFont="1" applyFill="1" applyBorder="1" applyAlignment="1">
      <alignment horizontal="center" vertical="center"/>
    </xf>
    <xf numFmtId="0" fontId="7" fillId="4" borderId="1" xfId="0" applyFont="1" applyFill="1" applyBorder="1" applyAlignment="1">
      <alignment horizontal="center"/>
    </xf>
    <xf numFmtId="2" fontId="7" fillId="4" borderId="1" xfId="0" applyNumberFormat="1" applyFont="1" applyFill="1" applyBorder="1" applyAlignment="1">
      <alignment horizontal="center"/>
    </xf>
    <xf numFmtId="0" fontId="7" fillId="0" borderId="1" xfId="0" applyFont="1" applyBorder="1" applyAlignment="1">
      <alignment horizontal="center" vertical="center"/>
    </xf>
    <xf numFmtId="0" fontId="7" fillId="3" borderId="1" xfId="0" applyFont="1" applyFill="1" applyBorder="1" applyAlignment="1">
      <alignment horizontal="left"/>
    </xf>
    <xf numFmtId="0" fontId="7"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16" fillId="3" borderId="1" xfId="0" applyFont="1" applyFill="1" applyBorder="1" applyAlignment="1">
      <alignment horizontal="center"/>
    </xf>
    <xf numFmtId="0" fontId="6" fillId="4" borderId="1" xfId="0" applyFont="1" applyFill="1" applyBorder="1" applyAlignment="1">
      <alignment horizontal="center" vertical="center"/>
    </xf>
    <xf numFmtId="0" fontId="6" fillId="4" borderId="1" xfId="0" applyFont="1" applyFill="1" applyBorder="1" applyAlignment="1">
      <alignment horizontal="center"/>
    </xf>
    <xf numFmtId="0" fontId="6" fillId="3" borderId="0" xfId="0" applyFont="1" applyFill="1" applyAlignment="1">
      <alignment horizontal="center"/>
    </xf>
    <xf numFmtId="0" fontId="7" fillId="3" borderId="0" xfId="0" applyFont="1" applyFill="1" applyAlignment="1">
      <alignment horizontal="center"/>
    </xf>
    <xf numFmtId="0" fontId="1" fillId="0" borderId="0" xfId="34"/>
    <xf numFmtId="0" fontId="17" fillId="0" borderId="2" xfId="34" applyFont="1" applyBorder="1" applyAlignment="1">
      <alignment horizontal="center" vertical="center"/>
    </xf>
    <xf numFmtId="0" fontId="5" fillId="5" borderId="1" xfId="34" applyFont="1" applyFill="1" applyBorder="1" applyAlignment="1">
      <alignment horizontal="center" vertical="center" wrapText="1"/>
    </xf>
    <xf numFmtId="185" fontId="5" fillId="5" borderId="1" xfId="34" applyNumberFormat="1" applyFont="1" applyFill="1" applyBorder="1" applyAlignment="1">
      <alignment horizontal="center" vertical="center" wrapText="1"/>
    </xf>
    <xf numFmtId="181" fontId="5" fillId="5" borderId="1" xfId="34" applyNumberFormat="1" applyFont="1" applyFill="1" applyBorder="1" applyAlignment="1">
      <alignment horizontal="center" vertical="center" wrapText="1"/>
    </xf>
    <xf numFmtId="0" fontId="18" fillId="0" borderId="1" xfId="34" applyFont="1" applyBorder="1"/>
    <xf numFmtId="0" fontId="19" fillId="0" borderId="1" xfId="34" applyFont="1" applyBorder="1"/>
    <xf numFmtId="185" fontId="5" fillId="5" borderId="1" xfId="34" applyNumberFormat="1" applyFont="1" applyFill="1" applyBorder="1" applyAlignment="1">
      <alignment horizontal="center" vertical="center"/>
    </xf>
    <xf numFmtId="0" fontId="3" fillId="0" borderId="9" xfId="34" applyFont="1" applyBorder="1"/>
    <xf numFmtId="185" fontId="2" fillId="0" borderId="10" xfId="34" applyNumberFormat="1" applyFont="1" applyBorder="1" applyAlignment="1">
      <alignment horizontal="center" wrapText="1"/>
    </xf>
    <xf numFmtId="0" fontId="3" fillId="0" borderId="11" xfId="34" applyFont="1" applyBorder="1"/>
    <xf numFmtId="185" fontId="3" fillId="0" borderId="11" xfId="34" applyNumberFormat="1" applyFont="1" applyBorder="1"/>
    <xf numFmtId="181" fontId="3" fillId="0" borderId="11" xfId="34" applyNumberFormat="1" applyFont="1" applyBorder="1"/>
    <xf numFmtId="0" fontId="3" fillId="0" borderId="9" xfId="34" applyFont="1" applyBorder="1" applyAlignment="1">
      <alignment horizontal="center"/>
    </xf>
    <xf numFmtId="0" fontId="2" fillId="0" borderId="10" xfId="34" applyFont="1" applyBorder="1" applyAlignment="1">
      <alignment horizontal="center" vertical="top" wrapText="1"/>
    </xf>
    <xf numFmtId="0" fontId="3" fillId="0" borderId="12" xfId="34" applyFont="1" applyBorder="1" applyAlignment="1">
      <alignment horizontal="center" vertical="center"/>
    </xf>
    <xf numFmtId="0" fontId="3" fillId="0" borderId="11" xfId="34" applyFont="1" applyBorder="1" applyAlignment="1">
      <alignment horizontal="center" vertical="center"/>
    </xf>
    <xf numFmtId="185" fontId="3" fillId="0" borderId="11" xfId="34" applyNumberFormat="1" applyFont="1" applyBorder="1" applyAlignment="1">
      <alignment horizontal="center" vertical="center"/>
    </xf>
    <xf numFmtId="181" fontId="3" fillId="0" borderId="11" xfId="34" applyNumberFormat="1" applyFont="1" applyBorder="1" applyAlignment="1">
      <alignment horizontal="center" vertical="center"/>
    </xf>
    <xf numFmtId="0" fontId="2" fillId="0" borderId="10" xfId="34" applyFont="1" applyBorder="1"/>
    <xf numFmtId="181" fontId="3" fillId="0" borderId="11" xfId="34" applyNumberFormat="1" applyFont="1" applyBorder="1" applyAlignment="1">
      <alignment horizontal="center" vertical="center" wrapText="1"/>
    </xf>
    <xf numFmtId="0" fontId="3" fillId="0" borderId="10" xfId="34" applyFont="1" applyBorder="1"/>
    <xf numFmtId="0" fontId="3" fillId="0" borderId="9" xfId="34" applyFont="1" applyBorder="1" applyAlignment="1">
      <alignment horizontal="center" vertical="center"/>
    </xf>
    <xf numFmtId="0" fontId="20" fillId="6" borderId="12" xfId="0" applyFont="1" applyFill="1" applyBorder="1" applyAlignment="1">
      <alignment horizontal="center"/>
    </xf>
    <xf numFmtId="0" fontId="2" fillId="0" borderId="9" xfId="34" applyFont="1" applyBorder="1"/>
    <xf numFmtId="186" fontId="3" fillId="0" borderId="11" xfId="34" applyNumberFormat="1" applyFont="1" applyBorder="1" applyAlignment="1">
      <alignment wrapText="1"/>
    </xf>
    <xf numFmtId="0" fontId="2" fillId="0" borderId="11" xfId="34" applyFont="1" applyBorder="1" applyAlignment="1">
      <alignment horizontal="center" vertical="center"/>
    </xf>
    <xf numFmtId="185" fontId="2" fillId="0" borderId="11" xfId="34" applyNumberFormat="1" applyFont="1" applyBorder="1" applyAlignment="1">
      <alignment horizontal="center" vertical="center"/>
    </xf>
    <xf numFmtId="186" fontId="3" fillId="0" borderId="13" xfId="34" applyNumberFormat="1" applyFont="1" applyBorder="1" applyAlignment="1">
      <alignment wrapText="1"/>
    </xf>
    <xf numFmtId="0" fontId="2" fillId="0" borderId="10" xfId="34" applyFont="1" applyBorder="1" applyAlignment="1">
      <alignment horizontal="center" vertical="center"/>
    </xf>
    <xf numFmtId="185" fontId="2" fillId="0" borderId="10" xfId="34" applyNumberFormat="1" applyFont="1" applyBorder="1" applyAlignment="1">
      <alignment horizontal="center" vertical="center"/>
    </xf>
    <xf numFmtId="186" fontId="3" fillId="0" borderId="0" xfId="34" applyNumberFormat="1" applyFont="1" applyBorder="1" applyAlignment="1">
      <alignment wrapText="1"/>
    </xf>
    <xf numFmtId="185" fontId="3" fillId="0" borderId="10" xfId="34" applyNumberFormat="1" applyFont="1" applyBorder="1" applyAlignment="1">
      <alignment horizontal="center" vertical="center"/>
    </xf>
    <xf numFmtId="0" fontId="1" fillId="0" borderId="1" xfId="34" applyBorder="1"/>
    <xf numFmtId="181" fontId="2" fillId="0" borderId="1" xfId="34" applyNumberFormat="1" applyFont="1" applyBorder="1" applyAlignment="1">
      <alignment vertical="center" wrapText="1"/>
    </xf>
    <xf numFmtId="0" fontId="3" fillId="0" borderId="0" xfId="34" applyFont="1"/>
    <xf numFmtId="181" fontId="5" fillId="5" borderId="1" xfId="34" applyNumberFormat="1" applyFont="1" applyFill="1" applyBorder="1" applyAlignment="1">
      <alignment horizontal="center" vertical="center"/>
    </xf>
    <xf numFmtId="179" fontId="3" fillId="0" borderId="11" xfId="34" applyNumberFormat="1" applyFont="1" applyBorder="1"/>
    <xf numFmtId="179" fontId="3" fillId="0" borderId="11" xfId="34" applyNumberFormat="1" applyFont="1" applyBorder="1" applyAlignment="1">
      <alignment horizontal="center" vertical="center"/>
    </xf>
    <xf numFmtId="179" fontId="3" fillId="0" borderId="11" xfId="34" applyNumberFormat="1" applyFont="1" applyBorder="1" applyAlignment="1">
      <alignment horizontal="center" vertical="center" wrapText="1"/>
    </xf>
    <xf numFmtId="181" fontId="2" fillId="0" borderId="14" xfId="34" applyNumberFormat="1" applyFont="1" applyBorder="1" applyAlignment="1">
      <alignment vertical="center" wrapText="1"/>
    </xf>
    <xf numFmtId="0" fontId="18" fillId="0" borderId="0" xfId="0" applyFont="1" applyFill="1" applyAlignment="1">
      <alignment vertical="center" wrapText="1"/>
    </xf>
    <xf numFmtId="0" fontId="18" fillId="0" borderId="1" xfId="0" applyFont="1" applyFill="1" applyBorder="1" applyAlignment="1">
      <alignment horizontal="center" vertical="center"/>
    </xf>
    <xf numFmtId="0" fontId="18" fillId="0" borderId="0" xfId="0" applyFont="1" applyFill="1" applyAlignment="1">
      <alignment horizontal="center" vertical="center"/>
    </xf>
    <xf numFmtId="0" fontId="18" fillId="0" borderId="0" xfId="0" applyFont="1" applyFill="1" applyAlignment="1">
      <alignment vertical="top"/>
    </xf>
    <xf numFmtId="0" fontId="21" fillId="0" borderId="0" xfId="0" applyFont="1" applyFill="1" applyAlignment="1">
      <alignment horizontal="center"/>
    </xf>
    <xf numFmtId="0" fontId="18" fillId="0" borderId="0" xfId="0" applyFont="1" applyFill="1" applyAlignment="1">
      <alignment horizontal="center"/>
    </xf>
    <xf numFmtId="0" fontId="18" fillId="0" borderId="0" xfId="0" applyFont="1" applyFill="1" applyAlignment="1">
      <alignment vertical="center"/>
    </xf>
    <xf numFmtId="0" fontId="19" fillId="7" borderId="0" xfId="0" applyFont="1" applyFill="1" applyAlignment="1">
      <alignment vertical="center"/>
    </xf>
    <xf numFmtId="0" fontId="19" fillId="7" borderId="0" xfId="0" applyFont="1" applyFill="1" applyAlignment="1">
      <alignment vertical="center" wrapText="1"/>
    </xf>
    <xf numFmtId="0" fontId="19" fillId="7" borderId="2" xfId="0" applyFont="1" applyFill="1" applyBorder="1" applyAlignment="1">
      <alignment vertical="center"/>
    </xf>
    <xf numFmtId="0" fontId="19" fillId="7" borderId="2" xfId="0" applyFont="1" applyFill="1" applyBorder="1" applyAlignment="1">
      <alignment vertical="center" wrapText="1"/>
    </xf>
    <xf numFmtId="0" fontId="19" fillId="7" borderId="1" xfId="0" applyFont="1" applyFill="1" applyBorder="1" applyAlignment="1">
      <alignment horizontal="center" vertical="center" wrapText="1"/>
    </xf>
    <xf numFmtId="0" fontId="19"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8" fillId="7" borderId="1" xfId="0" applyFont="1" applyFill="1" applyBorder="1" applyAlignment="1">
      <alignment horizontal="center" vertical="center" wrapText="1"/>
    </xf>
    <xf numFmtId="0" fontId="18" fillId="7" borderId="1" xfId="0" applyFont="1" applyFill="1" applyBorder="1" applyAlignment="1">
      <alignment horizontal="left" vertical="top" wrapText="1"/>
    </xf>
    <xf numFmtId="0" fontId="21" fillId="7" borderId="1" xfId="0" applyFont="1" applyFill="1" applyBorder="1" applyAlignment="1">
      <alignment horizontal="center"/>
    </xf>
    <xf numFmtId="2" fontId="19" fillId="7" borderId="1" xfId="0" applyNumberFormat="1" applyFont="1" applyFill="1" applyBorder="1" applyAlignment="1">
      <alignment horizontal="center"/>
    </xf>
    <xf numFmtId="2" fontId="19" fillId="8" borderId="1" xfId="0" applyNumberFormat="1" applyFont="1" applyFill="1" applyBorder="1" applyAlignment="1" applyProtection="1">
      <alignment vertical="center"/>
      <protection locked="0"/>
    </xf>
    <xf numFmtId="187" fontId="19" fillId="7" borderId="1" xfId="0" applyNumberFormat="1" applyFont="1" applyFill="1" applyBorder="1" applyAlignment="1">
      <alignment vertical="center"/>
    </xf>
    <xf numFmtId="0" fontId="19" fillId="7" borderId="1" xfId="0" applyFont="1" applyFill="1" applyBorder="1" applyAlignment="1">
      <alignment horizontal="left" vertical="top" wrapText="1"/>
    </xf>
    <xf numFmtId="0" fontId="18" fillId="7" borderId="1" xfId="0" applyFont="1" applyFill="1" applyBorder="1" applyAlignment="1">
      <alignment horizontal="left" vertical="top"/>
    </xf>
    <xf numFmtId="0" fontId="18" fillId="7" borderId="1" xfId="0" applyFont="1" applyFill="1" applyBorder="1" applyAlignment="1">
      <alignment horizontal="center"/>
    </xf>
    <xf numFmtId="0" fontId="18" fillId="8" borderId="1" xfId="0" applyFont="1" applyFill="1" applyBorder="1" applyAlignment="1" applyProtection="1">
      <alignment vertical="center"/>
      <protection locked="0"/>
    </xf>
    <xf numFmtId="187" fontId="19" fillId="7" borderId="1" xfId="0" applyNumberFormat="1" applyFont="1" applyFill="1" applyBorder="1" applyAlignment="1">
      <alignment horizontal="right" vertical="center"/>
    </xf>
    <xf numFmtId="2" fontId="19" fillId="8" borderId="1" xfId="0" applyNumberFormat="1" applyFont="1" applyFill="1" applyBorder="1" applyAlignment="1" applyProtection="1">
      <alignment horizontal="center" vertical="center"/>
      <protection locked="0"/>
    </xf>
    <xf numFmtId="2" fontId="18" fillId="7" borderId="1" xfId="0" applyNumberFormat="1" applyFont="1" applyFill="1" applyBorder="1" applyAlignment="1">
      <alignment horizontal="center" vertical="center" wrapText="1"/>
    </xf>
    <xf numFmtId="0" fontId="21" fillId="7" borderId="1" xfId="0" applyFont="1" applyFill="1" applyBorder="1" applyAlignment="1">
      <alignment horizontal="center" wrapText="1"/>
    </xf>
    <xf numFmtId="2" fontId="19" fillId="7" borderId="1" xfId="0" applyNumberFormat="1" applyFont="1" applyFill="1" applyBorder="1" applyAlignment="1">
      <alignment horizontal="center" wrapText="1"/>
    </xf>
    <xf numFmtId="0" fontId="18" fillId="8" borderId="1" xfId="0" applyFont="1" applyFill="1" applyBorder="1" applyAlignment="1" applyProtection="1">
      <alignment horizontal="center" vertical="center" wrapText="1"/>
      <protection locked="0"/>
    </xf>
    <xf numFmtId="0" fontId="18" fillId="7" borderId="1" xfId="0" applyFont="1" applyFill="1" applyBorder="1" applyAlignment="1">
      <alignment horizontal="center" wrapText="1"/>
    </xf>
    <xf numFmtId="2" fontId="21" fillId="7" borderId="1" xfId="0" applyNumberFormat="1" applyFont="1" applyFill="1" applyBorder="1" applyAlignment="1">
      <alignment horizontal="center" wrapText="1"/>
    </xf>
    <xf numFmtId="2" fontId="18" fillId="7" borderId="1" xfId="0" applyNumberFormat="1" applyFont="1" applyFill="1" applyBorder="1" applyAlignment="1">
      <alignment horizontal="center" wrapText="1"/>
    </xf>
    <xf numFmtId="2" fontId="18" fillId="8" borderId="1" xfId="0" applyNumberFormat="1" applyFont="1" applyFill="1" applyBorder="1" applyAlignment="1" applyProtection="1">
      <alignment vertical="center" wrapText="1"/>
      <protection locked="0"/>
    </xf>
    <xf numFmtId="2" fontId="18" fillId="8" borderId="1" xfId="0" applyNumberFormat="1" applyFont="1" applyFill="1" applyBorder="1" applyAlignment="1" applyProtection="1">
      <alignment horizontal="center" vertical="center" wrapText="1"/>
      <protection locked="0"/>
    </xf>
    <xf numFmtId="0" fontId="18" fillId="8" borderId="1" xfId="0" applyFont="1" applyFill="1" applyBorder="1" applyAlignment="1" applyProtection="1">
      <alignment vertical="center" wrapText="1"/>
      <protection locked="0"/>
    </xf>
    <xf numFmtId="187" fontId="19" fillId="7" borderId="1" xfId="0" applyNumberFormat="1" applyFont="1" applyFill="1" applyBorder="1" applyAlignment="1">
      <alignment vertical="center" wrapText="1"/>
    </xf>
    <xf numFmtId="0" fontId="22" fillId="7" borderId="1" xfId="0" applyFont="1" applyFill="1" applyBorder="1" applyAlignment="1">
      <alignment horizontal="left" vertical="top" wrapText="1"/>
    </xf>
    <xf numFmtId="2" fontId="19" fillId="8" borderId="1" xfId="0" applyNumberFormat="1" applyFont="1" applyFill="1" applyBorder="1" applyAlignment="1" applyProtection="1">
      <alignment horizontal="center" vertical="center" wrapText="1"/>
      <protection locked="0"/>
    </xf>
    <xf numFmtId="49" fontId="18" fillId="7" borderId="1" xfId="0" applyNumberFormat="1" applyFont="1" applyFill="1" applyBorder="1" applyAlignment="1">
      <alignment horizontal="center" vertical="center" wrapText="1"/>
    </xf>
    <xf numFmtId="0" fontId="21" fillId="7" borderId="1" xfId="0" applyFont="1" applyFill="1" applyBorder="1" applyAlignment="1">
      <alignment horizontal="left" vertical="top" wrapText="1"/>
    </xf>
    <xf numFmtId="49" fontId="18" fillId="7" borderId="1" xfId="0" applyNumberFormat="1" applyFont="1" applyFill="1" applyBorder="1" applyAlignment="1">
      <alignment horizontal="left" vertical="top" wrapText="1"/>
    </xf>
    <xf numFmtId="187" fontId="19" fillId="7" borderId="1" xfId="0" applyNumberFormat="1" applyFont="1" applyFill="1" applyBorder="1" applyAlignment="1">
      <alignment horizontal="center" vertical="center"/>
    </xf>
    <xf numFmtId="188" fontId="19" fillId="7" borderId="1" xfId="0" applyNumberFormat="1" applyFont="1" applyFill="1" applyBorder="1" applyAlignment="1">
      <alignment horizontal="left" vertical="top" wrapText="1"/>
    </xf>
    <xf numFmtId="0" fontId="18" fillId="8" borderId="1" xfId="0" applyFont="1" applyFill="1" applyBorder="1" applyAlignment="1" applyProtection="1">
      <alignment horizontal="center" vertical="center"/>
      <protection locked="0"/>
    </xf>
    <xf numFmtId="185" fontId="19" fillId="7" borderId="1" xfId="0" applyNumberFormat="1" applyFont="1" applyFill="1" applyBorder="1" applyAlignment="1">
      <alignment horizontal="center" wrapText="1"/>
    </xf>
    <xf numFmtId="0" fontId="19" fillId="7" borderId="1" xfId="0" applyFont="1" applyFill="1" applyBorder="1" applyAlignment="1">
      <alignment horizontal="left" vertical="top"/>
    </xf>
    <xf numFmtId="185" fontId="19" fillId="8" borderId="1" xfId="0" applyNumberFormat="1" applyFont="1" applyFill="1" applyBorder="1" applyAlignment="1" applyProtection="1">
      <alignment horizontal="center" vertical="center" wrapText="1"/>
      <protection locked="0"/>
    </xf>
    <xf numFmtId="0" fontId="18" fillId="7" borderId="1" xfId="0" applyFont="1" applyFill="1" applyBorder="1" applyAlignment="1">
      <alignment vertical="center" wrapText="1"/>
    </xf>
    <xf numFmtId="185" fontId="19" fillId="7" borderId="1" xfId="0" applyNumberFormat="1" applyFont="1" applyFill="1" applyBorder="1" applyAlignment="1">
      <alignment horizontal="center"/>
    </xf>
    <xf numFmtId="185" fontId="19" fillId="8" borderId="1" xfId="0" applyNumberFormat="1" applyFont="1" applyFill="1" applyBorder="1" applyAlignment="1" applyProtection="1">
      <alignment horizontal="center" vertical="center"/>
      <protection locked="0"/>
    </xf>
    <xf numFmtId="49" fontId="19" fillId="7" borderId="1" xfId="0" applyNumberFormat="1" applyFont="1" applyFill="1" applyBorder="1" applyAlignment="1">
      <alignment horizontal="left" vertical="top" wrapText="1"/>
    </xf>
    <xf numFmtId="189" fontId="19" fillId="7" borderId="1" xfId="0" applyNumberFormat="1" applyFont="1" applyFill="1" applyBorder="1" applyAlignment="1">
      <alignment horizontal="center" wrapText="1"/>
    </xf>
    <xf numFmtId="189" fontId="19" fillId="8" borderId="1" xfId="0" applyNumberFormat="1" applyFont="1" applyFill="1" applyBorder="1" applyAlignment="1" applyProtection="1">
      <alignment horizontal="center" vertical="center" wrapText="1"/>
      <protection locked="0"/>
    </xf>
    <xf numFmtId="0" fontId="18" fillId="7" borderId="0" xfId="0" applyFont="1" applyFill="1" applyAlignment="1">
      <alignment horizontal="center" vertical="center"/>
    </xf>
    <xf numFmtId="0" fontId="18" fillId="7" borderId="1" xfId="2" applyNumberFormat="1" applyFont="1" applyFill="1" applyBorder="1" applyAlignment="1">
      <alignment horizontal="center"/>
    </xf>
    <xf numFmtId="0" fontId="18" fillId="8" borderId="1" xfId="2" applyNumberFormat="1" applyFont="1" applyFill="1" applyBorder="1" applyAlignment="1" applyProtection="1">
      <alignment vertical="center"/>
      <protection locked="0"/>
    </xf>
    <xf numFmtId="0" fontId="19" fillId="7" borderId="1" xfId="0" applyFont="1" applyFill="1" applyBorder="1" applyAlignment="1">
      <alignment horizontal="center"/>
    </xf>
    <xf numFmtId="0" fontId="19" fillId="8" borderId="1" xfId="0" applyFont="1" applyFill="1" applyBorder="1" applyAlignment="1" applyProtection="1">
      <alignment horizontal="center" vertical="center"/>
      <protection locked="0"/>
    </xf>
    <xf numFmtId="0" fontId="19" fillId="7" borderId="1" xfId="0" applyFont="1" applyFill="1" applyBorder="1" applyAlignment="1">
      <alignment vertical="center" wrapText="1"/>
    </xf>
    <xf numFmtId="190" fontId="19" fillId="7" borderId="1" xfId="0" applyNumberFormat="1" applyFont="1" applyFill="1" applyBorder="1" applyAlignment="1">
      <alignment horizontal="center" vertical="center"/>
    </xf>
    <xf numFmtId="2" fontId="18" fillId="7" borderId="1" xfId="0" applyNumberFormat="1" applyFont="1" applyFill="1" applyBorder="1" applyAlignment="1">
      <alignment horizontal="left" vertical="top" wrapText="1"/>
    </xf>
    <xf numFmtId="2" fontId="18" fillId="7" borderId="1" xfId="0" applyNumberFormat="1" applyFont="1" applyFill="1" applyBorder="1" applyAlignment="1">
      <alignment horizontal="center" vertical="center"/>
    </xf>
    <xf numFmtId="2" fontId="18" fillId="7" borderId="1" xfId="0" applyNumberFormat="1" applyFont="1" applyFill="1" applyBorder="1" applyAlignment="1">
      <alignment vertical="center"/>
    </xf>
    <xf numFmtId="1" fontId="19" fillId="7" borderId="1" xfId="0" applyNumberFormat="1" applyFont="1" applyFill="1" applyBorder="1" applyAlignment="1">
      <alignment horizontal="center"/>
    </xf>
    <xf numFmtId="1" fontId="19" fillId="8" borderId="1" xfId="0" applyNumberFormat="1" applyFont="1" applyFill="1" applyBorder="1" applyAlignment="1" applyProtection="1">
      <alignment horizontal="center" vertical="center"/>
      <protection locked="0"/>
    </xf>
    <xf numFmtId="189" fontId="19" fillId="7" borderId="1" xfId="0" applyNumberFormat="1" applyFont="1" applyFill="1" applyBorder="1" applyAlignment="1">
      <alignment horizontal="center"/>
    </xf>
    <xf numFmtId="189" fontId="19" fillId="8" borderId="1" xfId="0" applyNumberFormat="1" applyFont="1" applyFill="1" applyBorder="1" applyAlignment="1" applyProtection="1">
      <alignment horizontal="center" vertical="center"/>
      <protection locked="0"/>
    </xf>
    <xf numFmtId="2" fontId="21" fillId="7" borderId="1" xfId="0" applyNumberFormat="1" applyFont="1" applyFill="1" applyBorder="1" applyAlignment="1">
      <alignment horizontal="center"/>
    </xf>
    <xf numFmtId="2" fontId="19" fillId="7" borderId="1" xfId="0" applyNumberFormat="1" applyFont="1" applyFill="1" applyBorder="1" applyAlignment="1">
      <alignment horizontal="center" vertical="center" wrapText="1"/>
    </xf>
    <xf numFmtId="2" fontId="19" fillId="7" borderId="1" xfId="0" applyNumberFormat="1" applyFont="1" applyFill="1" applyBorder="1" applyAlignment="1">
      <alignment horizontal="left" vertical="top" wrapText="1"/>
    </xf>
    <xf numFmtId="49" fontId="19" fillId="8" borderId="1" xfId="0" applyNumberFormat="1" applyFont="1" applyFill="1" applyBorder="1" applyAlignment="1" applyProtection="1">
      <alignment horizontal="center" vertical="center" wrapText="1"/>
      <protection locked="0"/>
    </xf>
    <xf numFmtId="49" fontId="19" fillId="7" borderId="1" xfId="0" applyNumberFormat="1" applyFont="1" applyFill="1" applyBorder="1" applyAlignment="1">
      <alignment horizontal="center" vertical="center" wrapText="1"/>
    </xf>
    <xf numFmtId="0" fontId="19" fillId="7" borderId="1" xfId="0" applyFont="1" applyFill="1" applyBorder="1" applyAlignment="1">
      <alignment vertical="center"/>
    </xf>
    <xf numFmtId="189" fontId="21" fillId="7" borderId="1" xfId="0" applyNumberFormat="1" applyFont="1" applyFill="1" applyBorder="1" applyAlignment="1">
      <alignment horizontal="center"/>
    </xf>
    <xf numFmtId="2" fontId="18" fillId="8" borderId="1" xfId="0" applyNumberFormat="1" applyFont="1" applyFill="1" applyBorder="1" applyAlignment="1" applyProtection="1">
      <alignment horizontal="center" vertical="center"/>
      <protection locked="0"/>
    </xf>
    <xf numFmtId="1" fontId="18" fillId="7" borderId="1" xfId="0" applyNumberFormat="1" applyFont="1" applyFill="1" applyBorder="1" applyAlignment="1">
      <alignment horizontal="left" vertical="top" wrapText="1"/>
    </xf>
    <xf numFmtId="2" fontId="18" fillId="7" borderId="1" xfId="0" applyNumberFormat="1" applyFont="1" applyFill="1" applyBorder="1" applyAlignment="1">
      <alignment horizontal="center"/>
    </xf>
    <xf numFmtId="0" fontId="18" fillId="7" borderId="0" xfId="0" applyFont="1" applyFill="1" applyAlignment="1">
      <alignment horizontal="center" vertical="top" wrapText="1"/>
    </xf>
    <xf numFmtId="0" fontId="18" fillId="7" borderId="5" xfId="0" applyFont="1" applyFill="1" applyBorder="1" applyAlignment="1">
      <alignment horizontal="left" vertical="top" wrapText="1"/>
    </xf>
    <xf numFmtId="188" fontId="18" fillId="7" borderId="1" xfId="0" applyNumberFormat="1" applyFont="1" applyFill="1" applyBorder="1" applyAlignment="1">
      <alignment horizontal="left" vertical="center" wrapText="1"/>
    </xf>
    <xf numFmtId="0" fontId="21" fillId="7" borderId="1" xfId="0" applyFont="1" applyFill="1" applyBorder="1" applyAlignment="1">
      <alignment horizontal="center" vertical="center" wrapText="1"/>
    </xf>
    <xf numFmtId="2" fontId="19" fillId="7" borderId="1" xfId="0" applyNumberFormat="1" applyFont="1" applyFill="1" applyBorder="1" applyAlignment="1">
      <alignment horizontal="center" vertical="center"/>
    </xf>
    <xf numFmtId="188" fontId="18" fillId="7" borderId="1" xfId="0" applyNumberFormat="1" applyFont="1" applyFill="1" applyBorder="1" applyAlignment="1">
      <alignment horizontal="left" vertical="top" wrapText="1"/>
    </xf>
    <xf numFmtId="0" fontId="18" fillId="7" borderId="1" xfId="0" applyFont="1" applyFill="1" applyBorder="1" applyAlignment="1">
      <alignment vertical="top" wrapText="1"/>
    </xf>
    <xf numFmtId="0" fontId="19" fillId="7" borderId="1" xfId="0" applyFont="1" applyFill="1" applyBorder="1" applyAlignment="1" applyProtection="1">
      <alignment horizontal="center" vertical="center" wrapText="1"/>
    </xf>
    <xf numFmtId="187" fontId="19" fillId="7" borderId="1" xfId="0" applyNumberFormat="1" applyFont="1" applyFill="1" applyBorder="1" applyAlignment="1" applyProtection="1">
      <alignment vertical="center"/>
    </xf>
    <xf numFmtId="0" fontId="19" fillId="7" borderId="2" xfId="0" applyFont="1" applyFill="1" applyBorder="1" applyAlignment="1">
      <alignment horizontal="left" vertical="center"/>
    </xf>
    <xf numFmtId="2" fontId="18" fillId="7" borderId="2" xfId="0" applyNumberFormat="1" applyFont="1" applyFill="1" applyBorder="1" applyAlignment="1">
      <alignment horizontal="center" vertical="center" wrapText="1"/>
    </xf>
    <xf numFmtId="0" fontId="18" fillId="7" borderId="2" xfId="0" applyFont="1" applyFill="1" applyBorder="1" applyAlignment="1">
      <alignment vertical="top" wrapText="1"/>
    </xf>
    <xf numFmtId="0" fontId="18" fillId="7" borderId="2" xfId="0" applyFont="1" applyFill="1" applyBorder="1" applyAlignment="1">
      <alignment horizontal="center" wrapText="1"/>
    </xf>
    <xf numFmtId="0" fontId="18" fillId="7" borderId="2" xfId="0" applyFont="1" applyFill="1" applyBorder="1" applyAlignment="1" applyProtection="1">
      <alignment horizontal="center" vertical="center" wrapText="1"/>
    </xf>
    <xf numFmtId="187" fontId="19" fillId="7" borderId="2" xfId="0" applyNumberFormat="1" applyFont="1" applyFill="1" applyBorder="1" applyAlignment="1" applyProtection="1">
      <alignment vertical="center"/>
    </xf>
    <xf numFmtId="0" fontId="23" fillId="7" borderId="2" xfId="0" applyFont="1" applyFill="1" applyBorder="1" applyAlignment="1">
      <alignment vertical="center"/>
    </xf>
    <xf numFmtId="0" fontId="24" fillId="7" borderId="2" xfId="0" applyFont="1" applyFill="1" applyBorder="1" applyAlignment="1">
      <alignment vertical="center"/>
    </xf>
    <xf numFmtId="0" fontId="24" fillId="7" borderId="2" xfId="0" applyFont="1" applyFill="1" applyBorder="1" applyAlignment="1" applyProtection="1">
      <alignment vertical="center"/>
    </xf>
    <xf numFmtId="0" fontId="5" fillId="7"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1" xfId="0" applyFont="1" applyFill="1" applyBorder="1" applyAlignment="1" applyProtection="1">
      <alignment horizontal="center" vertical="center"/>
    </xf>
    <xf numFmtId="187" fontId="5" fillId="7" borderId="1" xfId="0" applyNumberFormat="1" applyFont="1" applyFill="1" applyBorder="1" applyAlignment="1" applyProtection="1">
      <alignment horizontal="center" vertical="center"/>
    </xf>
    <xf numFmtId="0" fontId="10" fillId="7" borderId="1" xfId="0" applyFont="1" applyFill="1" applyBorder="1" applyAlignment="1">
      <alignment horizontal="center" vertical="center" wrapText="1"/>
    </xf>
    <xf numFmtId="0" fontId="10" fillId="7" borderId="1" xfId="0" applyFont="1" applyFill="1" applyBorder="1" applyAlignment="1">
      <alignment horizontal="left" vertical="top"/>
    </xf>
    <xf numFmtId="0" fontId="10" fillId="7" borderId="1" xfId="0" applyFont="1" applyFill="1" applyBorder="1" applyAlignment="1">
      <alignment vertical="center"/>
    </xf>
    <xf numFmtId="0" fontId="10" fillId="7" borderId="1" xfId="0" applyFont="1" applyFill="1" applyBorder="1" applyAlignment="1">
      <alignment horizontal="center" vertical="center"/>
    </xf>
    <xf numFmtId="0" fontId="10" fillId="7" borderId="1" xfId="0" applyFont="1" applyFill="1" applyBorder="1" applyAlignment="1" applyProtection="1">
      <alignment horizontal="center" vertical="center"/>
    </xf>
    <xf numFmtId="187" fontId="10" fillId="7" borderId="1" xfId="0" applyNumberFormat="1" applyFont="1" applyFill="1" applyBorder="1" applyAlignment="1" applyProtection="1">
      <alignment vertical="center"/>
    </xf>
    <xf numFmtId="0" fontId="10" fillId="7" borderId="1" xfId="0" applyFont="1" applyFill="1" applyBorder="1" applyAlignment="1">
      <alignment horizontal="left" vertical="top" wrapText="1"/>
    </xf>
    <xf numFmtId="0" fontId="10" fillId="8" borderId="1" xfId="0" applyFont="1" applyFill="1" applyBorder="1" applyAlignment="1" applyProtection="1">
      <alignment horizontal="center" vertical="center"/>
      <protection locked="0"/>
    </xf>
    <xf numFmtId="0" fontId="18" fillId="0" borderId="5" xfId="0" applyFont="1" applyFill="1" applyBorder="1" applyAlignment="1">
      <alignment horizontal="center" vertical="center"/>
    </xf>
    <xf numFmtId="187" fontId="10" fillId="7" borderId="1" xfId="0" applyNumberFormat="1" applyFont="1" applyFill="1" applyBorder="1" applyAlignment="1">
      <alignment vertical="center"/>
    </xf>
    <xf numFmtId="0" fontId="10" fillId="7" borderId="1" xfId="0" applyFont="1" applyFill="1" applyBorder="1" applyAlignment="1">
      <alignment horizontal="center"/>
    </xf>
    <xf numFmtId="35" fontId="10" fillId="7" borderId="1" xfId="0" applyNumberFormat="1" applyFont="1" applyFill="1" applyBorder="1" applyAlignment="1">
      <alignment horizontal="center" vertical="center" wrapText="1"/>
    </xf>
    <xf numFmtId="3" fontId="10" fillId="7" borderId="1" xfId="0" applyNumberFormat="1" applyFont="1" applyFill="1" applyBorder="1" applyAlignment="1">
      <alignment horizontal="center" vertical="center"/>
    </xf>
    <xf numFmtId="3" fontId="10" fillId="8" borderId="1" xfId="0" applyNumberFormat="1" applyFont="1" applyFill="1" applyBorder="1" applyAlignment="1" applyProtection="1">
      <alignment horizontal="center" vertical="center"/>
      <protection locked="0"/>
    </xf>
    <xf numFmtId="187" fontId="5" fillId="7" borderId="1" xfId="0" applyNumberFormat="1" applyFont="1" applyFill="1" applyBorder="1" applyAlignment="1">
      <alignment vertical="center"/>
    </xf>
    <xf numFmtId="2" fontId="10" fillId="7" borderId="1" xfId="0" applyNumberFormat="1" applyFont="1" applyFill="1" applyBorder="1" applyAlignment="1">
      <alignment horizontal="center" vertical="center"/>
    </xf>
    <xf numFmtId="0" fontId="10" fillId="7" borderId="1" xfId="0" applyFont="1" applyFill="1" applyBorder="1" applyAlignment="1">
      <alignment horizontal="left" vertical="center"/>
    </xf>
    <xf numFmtId="2" fontId="10" fillId="8" borderId="1" xfId="0" applyNumberFormat="1" applyFont="1" applyFill="1" applyBorder="1" applyAlignment="1" applyProtection="1">
      <alignment horizontal="center" vertical="center"/>
      <protection locked="0"/>
    </xf>
    <xf numFmtId="0" fontId="18" fillId="7" borderId="1" xfId="23" applyFont="1" applyFill="1" applyBorder="1" applyAlignment="1">
      <alignment horizontal="left" vertical="top" wrapText="1"/>
    </xf>
    <xf numFmtId="0" fontId="10" fillId="7" borderId="1" xfId="0" applyFont="1" applyFill="1" applyBorder="1" applyAlignment="1">
      <alignment vertical="center" wrapText="1"/>
    </xf>
    <xf numFmtId="0" fontId="10" fillId="7" borderId="1" xfId="0" applyFont="1" applyFill="1" applyBorder="1"/>
    <xf numFmtId="0" fontId="10" fillId="8" borderId="1" xfId="0" applyFont="1" applyFill="1" applyBorder="1" applyAlignment="1" applyProtection="1">
      <alignment horizontal="center"/>
      <protection locked="0"/>
    </xf>
    <xf numFmtId="191" fontId="10" fillId="8" borderId="1" xfId="0" applyNumberFormat="1" applyFont="1" applyFill="1" applyBorder="1" applyAlignment="1" applyProtection="1">
      <alignment horizontal="center" vertical="center"/>
      <protection locked="0"/>
    </xf>
    <xf numFmtId="0" fontId="10" fillId="7" borderId="1" xfId="0" applyFont="1" applyFill="1" applyBorder="1" applyAlignment="1">
      <alignment horizontal="center" vertical="top"/>
    </xf>
    <xf numFmtId="3" fontId="10" fillId="8" borderId="1" xfId="0" applyNumberFormat="1" applyFont="1" applyFill="1" applyBorder="1" applyAlignment="1" applyProtection="1">
      <alignment horizontal="center" vertical="center" wrapText="1"/>
      <protection locked="0"/>
    </xf>
    <xf numFmtId="0" fontId="5" fillId="7" borderId="2" xfId="0" applyFont="1" applyFill="1" applyBorder="1" applyAlignment="1">
      <alignment horizontal="center" vertical="center"/>
    </xf>
    <xf numFmtId="0" fontId="10" fillId="7" borderId="2" xfId="0" applyFont="1" applyFill="1" applyBorder="1" applyAlignment="1">
      <alignment horizontal="center" vertical="center" wrapText="1"/>
    </xf>
    <xf numFmtId="0" fontId="10" fillId="7" borderId="2" xfId="0" applyFont="1" applyFill="1" applyBorder="1" applyAlignment="1">
      <alignment horizontal="left" vertical="top" wrapText="1"/>
    </xf>
    <xf numFmtId="0" fontId="10" fillId="7" borderId="2" xfId="0" applyFont="1" applyFill="1" applyBorder="1" applyAlignment="1">
      <alignment vertical="center" wrapText="1"/>
    </xf>
    <xf numFmtId="3" fontId="10" fillId="7" borderId="2" xfId="0" applyNumberFormat="1" applyFont="1" applyFill="1" applyBorder="1" applyAlignment="1">
      <alignment horizontal="center" vertical="center"/>
    </xf>
    <xf numFmtId="0" fontId="19" fillId="7" borderId="4" xfId="0" applyFont="1" applyFill="1" applyBorder="1" applyAlignment="1" applyProtection="1">
      <alignment horizontal="center" vertical="center"/>
    </xf>
    <xf numFmtId="187" fontId="19" fillId="7" borderId="4" xfId="0" applyNumberFormat="1" applyFont="1" applyFill="1" applyBorder="1" applyAlignment="1" applyProtection="1">
      <alignment vertical="center"/>
    </xf>
    <xf numFmtId="0" fontId="25" fillId="7" borderId="2" xfId="0" applyFont="1" applyFill="1" applyBorder="1" applyAlignment="1">
      <alignment horizontal="left" vertical="center"/>
    </xf>
    <xf numFmtId="0" fontId="25" fillId="7" borderId="2" xfId="0" applyFont="1" applyFill="1" applyBorder="1" applyAlignment="1">
      <alignment vertical="center"/>
    </xf>
    <xf numFmtId="0" fontId="25" fillId="7" borderId="2" xfId="0" applyFont="1" applyFill="1" applyBorder="1" applyAlignment="1" applyProtection="1">
      <alignment vertical="center"/>
    </xf>
    <xf numFmtId="0" fontId="19" fillId="7" borderId="1" xfId="45" applyFont="1" applyFill="1" applyBorder="1" applyAlignment="1" applyProtection="1">
      <alignment horizontal="center" vertical="center" wrapText="1"/>
    </xf>
    <xf numFmtId="4" fontId="19" fillId="7" borderId="1" xfId="45" applyNumberFormat="1" applyFont="1" applyFill="1" applyBorder="1" applyAlignment="1" applyProtection="1">
      <alignment horizontal="center" vertical="center" wrapText="1"/>
    </xf>
    <xf numFmtId="0" fontId="19" fillId="7" borderId="1" xfId="43" applyFont="1" applyFill="1" applyBorder="1" applyAlignment="1">
      <alignment horizontal="center" vertical="center" wrapText="1"/>
    </xf>
    <xf numFmtId="0" fontId="19" fillId="7" borderId="1" xfId="43" applyFont="1" applyFill="1" applyBorder="1" applyAlignment="1">
      <alignment horizontal="center" vertical="top" wrapText="1"/>
    </xf>
    <xf numFmtId="0" fontId="19" fillId="7" borderId="1" xfId="0" applyFont="1" applyFill="1" applyBorder="1" applyAlignment="1">
      <alignment horizontal="justify" vertical="top" wrapText="1"/>
    </xf>
    <xf numFmtId="1" fontId="19" fillId="7" borderId="1" xfId="0" applyNumberFormat="1" applyFont="1" applyFill="1" applyBorder="1" applyProtection="1"/>
    <xf numFmtId="1" fontId="19" fillId="7" borderId="1" xfId="56" applyNumberFormat="1" applyFont="1" applyFill="1" applyBorder="1" applyAlignment="1" applyProtection="1"/>
    <xf numFmtId="0" fontId="18" fillId="7" borderId="1" xfId="43" applyFont="1" applyFill="1" applyBorder="1" applyAlignment="1">
      <alignment horizontal="center" vertical="center" wrapText="1"/>
    </xf>
    <xf numFmtId="1" fontId="18" fillId="7" borderId="1" xfId="8" applyNumberFormat="1" applyFont="1" applyFill="1" applyBorder="1" applyAlignment="1">
      <alignment horizontal="justify" vertical="top" wrapText="1"/>
    </xf>
    <xf numFmtId="1" fontId="18" fillId="7" borderId="1" xfId="0" applyNumberFormat="1" applyFont="1" applyFill="1" applyBorder="1" applyAlignment="1">
      <alignment horizontal="center" vertical="center"/>
    </xf>
    <xf numFmtId="192" fontId="10" fillId="8" borderId="1" xfId="0" applyNumberFormat="1" applyFont="1" applyFill="1" applyBorder="1" applyAlignment="1" applyProtection="1">
      <alignment horizontal="center" vertical="center"/>
      <protection locked="0"/>
    </xf>
    <xf numFmtId="192" fontId="18" fillId="7" borderId="1" xfId="56" applyNumberFormat="1" applyFont="1" applyFill="1" applyBorder="1" applyAlignment="1">
      <alignment horizontal="center" vertical="center"/>
    </xf>
    <xf numFmtId="0" fontId="18" fillId="7" borderId="1" xfId="8" applyFont="1" applyFill="1" applyBorder="1" applyAlignment="1">
      <alignment horizontal="center" vertical="center" wrapText="1"/>
    </xf>
    <xf numFmtId="0" fontId="18" fillId="7" borderId="1" xfId="0" applyFont="1" applyFill="1" applyBorder="1" applyAlignment="1">
      <alignment horizontal="justify" vertical="top" wrapText="1"/>
    </xf>
    <xf numFmtId="1" fontId="18" fillId="7" borderId="1" xfId="0" applyNumberFormat="1" applyFont="1" applyFill="1" applyBorder="1" applyAlignment="1">
      <alignment horizontal="center" vertical="center" wrapText="1"/>
    </xf>
    <xf numFmtId="0" fontId="25" fillId="7" borderId="0" xfId="0" applyFont="1" applyFill="1" applyAlignment="1">
      <alignment horizontal="left" vertical="center"/>
    </xf>
    <xf numFmtId="0" fontId="25" fillId="7" borderId="0" xfId="0" applyFont="1" applyFill="1" applyAlignment="1">
      <alignment vertical="center"/>
    </xf>
    <xf numFmtId="0" fontId="10" fillId="7" borderId="0" xfId="0" applyFont="1" applyFill="1" applyAlignment="1">
      <alignment horizontal="center"/>
    </xf>
    <xf numFmtId="0" fontId="5" fillId="7" borderId="3" xfId="0" applyFont="1" applyFill="1" applyBorder="1" applyAlignment="1">
      <alignment horizontal="center" vertical="center"/>
    </xf>
    <xf numFmtId="0" fontId="5" fillId="7" borderId="3" xfId="0" applyFont="1" applyFill="1" applyBorder="1" applyAlignment="1">
      <alignment horizontal="left" vertical="top"/>
    </xf>
    <xf numFmtId="0" fontId="5" fillId="7" borderId="1" xfId="0" applyFont="1" applyFill="1" applyBorder="1" applyAlignment="1">
      <alignment horizontal="center"/>
    </xf>
    <xf numFmtId="0" fontId="5" fillId="7" borderId="1" xfId="0" applyFont="1" applyFill="1" applyBorder="1" applyProtection="1"/>
    <xf numFmtId="0" fontId="5" fillId="7" borderId="1" xfId="0" applyFont="1" applyFill="1" applyBorder="1" applyAlignment="1">
      <alignment horizontal="center" wrapText="1"/>
    </xf>
    <xf numFmtId="0" fontId="5" fillId="7" borderId="1" xfId="0" applyFont="1" applyFill="1" applyBorder="1" applyAlignment="1">
      <alignment horizontal="left" vertical="top"/>
    </xf>
    <xf numFmtId="3" fontId="5" fillId="7" borderId="1" xfId="0" applyNumberFormat="1" applyFont="1" applyFill="1" applyBorder="1" applyAlignment="1">
      <alignment horizontal="center" vertical="center"/>
    </xf>
    <xf numFmtId="3" fontId="5" fillId="7" borderId="1" xfId="0" applyNumberFormat="1" applyFont="1" applyFill="1" applyBorder="1" applyAlignment="1" applyProtection="1">
      <alignment vertical="center"/>
    </xf>
    <xf numFmtId="4" fontId="5" fillId="7" borderId="1" xfId="0" applyNumberFormat="1" applyFont="1" applyFill="1" applyBorder="1" applyAlignment="1" applyProtection="1">
      <alignment vertical="center"/>
    </xf>
    <xf numFmtId="0" fontId="10" fillId="7" borderId="1" xfId="0" applyFont="1" applyFill="1" applyBorder="1" applyAlignment="1">
      <alignment horizontal="left" wrapText="1"/>
    </xf>
    <xf numFmtId="3" fontId="10" fillId="8" borderId="1" xfId="0" applyNumberFormat="1" applyFont="1" applyFill="1" applyBorder="1" applyAlignment="1" applyProtection="1">
      <alignment vertical="center"/>
      <protection locked="0"/>
    </xf>
    <xf numFmtId="4" fontId="10" fillId="7" borderId="1" xfId="0" applyNumberFormat="1" applyFont="1" applyFill="1" applyBorder="1" applyAlignment="1">
      <alignment vertical="center"/>
    </xf>
    <xf numFmtId="0" fontId="10" fillId="7" borderId="1" xfId="0" applyFont="1" applyFill="1" applyBorder="1" applyAlignment="1">
      <alignment horizontal="left"/>
    </xf>
    <xf numFmtId="0" fontId="10" fillId="8" borderId="1" xfId="0" applyFont="1" applyFill="1" applyBorder="1" applyProtection="1">
      <protection locked="0"/>
    </xf>
    <xf numFmtId="0" fontId="10" fillId="7" borderId="1" xfId="0" applyFont="1" applyFill="1" applyBorder="1" applyAlignment="1" applyProtection="1">
      <alignment horizontal="center"/>
    </xf>
    <xf numFmtId="0" fontId="10" fillId="7" borderId="1" xfId="0" applyFont="1" applyFill="1" applyBorder="1" applyProtection="1"/>
    <xf numFmtId="4" fontId="10" fillId="7" borderId="1" xfId="0" applyNumberFormat="1" applyFont="1" applyFill="1" applyBorder="1" applyAlignment="1" applyProtection="1">
      <alignment vertical="center"/>
    </xf>
    <xf numFmtId="0" fontId="13" fillId="7" borderId="15" xfId="0" applyFont="1" applyFill="1" applyBorder="1" applyAlignment="1">
      <alignment horizontal="right" vertical="center"/>
    </xf>
    <xf numFmtId="187" fontId="13" fillId="7" borderId="15" xfId="0" applyNumberFormat="1" applyFont="1" applyFill="1" applyBorder="1" applyAlignment="1">
      <alignment vertical="center"/>
    </xf>
    <xf numFmtId="0" fontId="7" fillId="0" borderId="0" xfId="0" applyFont="1"/>
    <xf numFmtId="0" fontId="18" fillId="0" borderId="0" xfId="0" applyFont="1"/>
    <xf numFmtId="193" fontId="0" fillId="0" borderId="0" xfId="0" applyNumberFormat="1"/>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2" xfId="0" applyFont="1" applyBorder="1" applyAlignment="1">
      <alignment horizontal="center" vertical="center" wrapText="1"/>
    </xf>
    <xf numFmtId="0" fontId="15" fillId="0" borderId="1" xfId="0" applyFont="1" applyBorder="1" applyAlignment="1">
      <alignment horizontal="center" vertical="center"/>
    </xf>
    <xf numFmtId="193" fontId="15" fillId="0" borderId="1" xfId="0" applyNumberFormat="1" applyFont="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193" fontId="27" fillId="0" borderId="1" xfId="0" applyNumberFormat="1" applyFont="1" applyBorder="1" applyAlignment="1">
      <alignment horizontal="right" vertical="center"/>
    </xf>
    <xf numFmtId="180" fontId="7" fillId="0" borderId="0" xfId="0" applyNumberFormat="1" applyFont="1"/>
    <xf numFmtId="0" fontId="15" fillId="0" borderId="1" xfId="0" applyFont="1" applyBorder="1" applyAlignment="1">
      <alignment horizontal="right" vertical="center"/>
    </xf>
    <xf numFmtId="193" fontId="28" fillId="0" borderId="1" xfId="0" applyNumberFormat="1" applyFont="1" applyBorder="1" applyAlignment="1">
      <alignment horizontal="right" vertical="center"/>
    </xf>
    <xf numFmtId="183" fontId="27" fillId="0" borderId="1" xfId="0" applyNumberFormat="1" applyFont="1" applyBorder="1" applyAlignment="1">
      <alignment horizontal="right" vertical="center"/>
    </xf>
    <xf numFmtId="180" fontId="18" fillId="0" borderId="0" xfId="0" applyNumberFormat="1" applyFont="1"/>
    <xf numFmtId="183" fontId="28" fillId="0" borderId="1" xfId="0" applyNumberFormat="1" applyFont="1" applyBorder="1" applyAlignment="1">
      <alignment horizontal="right" vertical="center"/>
    </xf>
    <xf numFmtId="0" fontId="18" fillId="7" borderId="1" xfId="0" applyFont="1" applyFill="1" applyBorder="1" applyAlignment="1" quotePrefix="1">
      <alignment horizontal="left" vertical="top" wrapText="1"/>
    </xf>
  </cellXfs>
  <cellStyles count="57">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Normal 5" xfId="8"/>
    <cellStyle name="60% - Accent4" xfId="9" builtinId="44"/>
    <cellStyle name="Followed Hyperlink" xfId="10" builtinId="9"/>
    <cellStyle name="Check Cell" xfId="11" builtinId="23"/>
    <cellStyle name="Heading 2" xfId="12" builtinId="17"/>
    <cellStyle name="Note" xfId="13" builtinId="10"/>
    <cellStyle name="40% - Accent3" xfId="14" builtinId="39"/>
    <cellStyle name="Warning Text" xfId="15" builtinId="11"/>
    <cellStyle name="40% - Accent2" xfId="16" builtinId="35"/>
    <cellStyle name="Title" xfId="17" builtinId="15"/>
    <cellStyle name="CExplanatory Text" xfId="18" builtinId="53"/>
    <cellStyle name="Heading 1" xfId="19" builtinId="16"/>
    <cellStyle name="Heading 3" xfId="20" builtinId="18"/>
    <cellStyle name="Heading 4" xfId="21" builtinId="19"/>
    <cellStyle name="Input" xfId="22" builtinId="20"/>
    <cellStyle name="Normal 4" xfId="23"/>
    <cellStyle name="60% - Accent3" xfId="24" builtinId="40"/>
    <cellStyle name="Good" xfId="25" builtinId="26"/>
    <cellStyle name="Output" xfId="26" builtinId="21"/>
    <cellStyle name="20% - Accent1" xfId="27" builtinId="30"/>
    <cellStyle name="Calculation" xfId="28" builtinId="22"/>
    <cellStyle name="Linked Cell" xfId="29" builtinId="24"/>
    <cellStyle name="Total" xfId="30" builtinId="25"/>
    <cellStyle name="Bad" xfId="31" builtinId="27"/>
    <cellStyle name="Neutral" xfId="32" builtinId="28"/>
    <cellStyle name="Accent1" xfId="33" builtinId="29"/>
    <cellStyle name="Normal 2" xfId="34"/>
    <cellStyle name="20% - Accent5" xfId="35" builtinId="46"/>
    <cellStyle name="60% - Accent1" xfId="36" builtinId="32"/>
    <cellStyle name="Accent2" xfId="37" builtinId="33"/>
    <cellStyle name="20% - Accent2" xfId="38" builtinId="34"/>
    <cellStyle name="20% - Accent6" xfId="39" builtinId="50"/>
    <cellStyle name="60% - Accent2" xfId="40" builtinId="36"/>
    <cellStyle name="Accent3" xfId="41" builtinId="37"/>
    <cellStyle name="20% - Accent3" xfId="42" builtinId="38"/>
    <cellStyle name="Style 1" xfId="43"/>
    <cellStyle name="Accent4" xfId="44" builtinId="41"/>
    <cellStyle name="Normal 2 7" xfId="45"/>
    <cellStyle name="20% - Accent4" xfId="46" builtinId="42"/>
    <cellStyle name="40% - Accent4" xfId="47" builtinId="43"/>
    <cellStyle name="Accent5" xfId="48" builtinId="45"/>
    <cellStyle name="40% - Accent5" xfId="49" builtinId="47"/>
    <cellStyle name="60% - Accent5" xfId="50" builtinId="48"/>
    <cellStyle name="Accent6" xfId="51" builtinId="49"/>
    <cellStyle name="40% - Accent6" xfId="52" builtinId="51"/>
    <cellStyle name="60% - Accent6" xfId="53" builtinId="52"/>
    <cellStyle name="Comma 10" xfId="54"/>
    <cellStyle name="Comma 2" xfId="55"/>
    <cellStyle name="Comma 3"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4</xdr:row>
      <xdr:rowOff>0</xdr:rowOff>
    </xdr:from>
    <xdr:to>
      <xdr:col>6</xdr:col>
      <xdr:colOff>390525</xdr:colOff>
      <xdr:row>4</xdr:row>
      <xdr:rowOff>0</xdr:rowOff>
    </xdr:to>
    <xdr:sp>
      <xdr:nvSpPr>
        <xdr:cNvPr id="2" name="Text Box 2"/>
        <xdr:cNvSpPr txBox="1">
          <a:spLocks noChangeArrowheads="1"/>
        </xdr:cNvSpPr>
      </xdr:nvSpPr>
      <xdr:spPr>
        <a:xfrm>
          <a:off x="4824095" y="1824355"/>
          <a:ext cx="282130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4</xdr:row>
      <xdr:rowOff>0</xdr:rowOff>
    </xdr:from>
    <xdr:to>
      <xdr:col>6</xdr:col>
      <xdr:colOff>600075</xdr:colOff>
      <xdr:row>4</xdr:row>
      <xdr:rowOff>0</xdr:rowOff>
    </xdr:to>
    <xdr:sp>
      <xdr:nvSpPr>
        <xdr:cNvPr id="4" name="Text Box 4"/>
        <xdr:cNvSpPr txBox="1">
          <a:spLocks noChangeArrowheads="1"/>
        </xdr:cNvSpPr>
      </xdr:nvSpPr>
      <xdr:spPr>
        <a:xfrm>
          <a:off x="4824095" y="1824355"/>
          <a:ext cx="303085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4</xdr:row>
      <xdr:rowOff>0</xdr:rowOff>
    </xdr:from>
    <xdr:to>
      <xdr:col>6</xdr:col>
      <xdr:colOff>314325</xdr:colOff>
      <xdr:row>4</xdr:row>
      <xdr:rowOff>0</xdr:rowOff>
    </xdr:to>
    <xdr:sp>
      <xdr:nvSpPr>
        <xdr:cNvPr id="6" name="Text Box 6"/>
        <xdr:cNvSpPr txBox="1">
          <a:spLocks noChangeArrowheads="1"/>
        </xdr:cNvSpPr>
      </xdr:nvSpPr>
      <xdr:spPr>
        <a:xfrm>
          <a:off x="4824095" y="1824355"/>
          <a:ext cx="274510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editAs="oneCell">
    <xdr:from>
      <xdr:col>3</xdr:col>
      <xdr:colOff>0</xdr:colOff>
      <xdr:row>27</xdr:row>
      <xdr:rowOff>76200</xdr:rowOff>
    </xdr:from>
    <xdr:to>
      <xdr:col>3</xdr:col>
      <xdr:colOff>73101</xdr:colOff>
      <xdr:row>27</xdr:row>
      <xdr:rowOff>166519</xdr:rowOff>
    </xdr:to>
    <xdr:sp>
      <xdr:nvSpPr>
        <xdr:cNvPr id="8" name="Text Box 10"/>
        <xdr:cNvSpPr txBox="1">
          <a:spLocks noChangeArrowheads="1"/>
        </xdr:cNvSpPr>
      </xdr:nvSpPr>
      <xdr:spPr>
        <a:xfrm>
          <a:off x="4824095" y="12692380"/>
          <a:ext cx="73025" cy="90170"/>
        </a:xfrm>
        <a:prstGeom prst="rect">
          <a:avLst/>
        </a:prstGeom>
        <a:noFill/>
        <a:ln w="9525">
          <a:noFill/>
          <a:miter lim="800000"/>
        </a:ln>
      </xdr:spPr>
    </xdr:sp>
    <xdr:clientData/>
  </xdr:twoCellAnchor>
  <xdr:oneCellAnchor>
    <xdr:from>
      <xdr:col>3</xdr:col>
      <xdr:colOff>0</xdr:colOff>
      <xdr:row>27</xdr:row>
      <xdr:rowOff>76200</xdr:rowOff>
    </xdr:from>
    <xdr:ext cx="66675" cy="255270"/>
    <xdr:sp>
      <xdr:nvSpPr>
        <xdr:cNvPr id="9" name="Text Box 10"/>
        <xdr:cNvSpPr txBox="1">
          <a:spLocks noChangeArrowheads="1"/>
        </xdr:cNvSpPr>
      </xdr:nvSpPr>
      <xdr:spPr>
        <a:xfrm>
          <a:off x="4824095" y="12692380"/>
          <a:ext cx="66675" cy="255270"/>
        </a:xfrm>
        <a:prstGeom prst="rect">
          <a:avLst/>
        </a:prstGeom>
        <a:noFill/>
        <a:ln w="9525">
          <a:noFill/>
          <a:miter lim="800000"/>
        </a:ln>
      </xdr:spPr>
    </xdr:sp>
    <xdr:clientData/>
  </xdr:oneCellAnchor>
  <xdr:oneCellAnchor>
    <xdr:from>
      <xdr:col>3</xdr:col>
      <xdr:colOff>0</xdr:colOff>
      <xdr:row>27</xdr:row>
      <xdr:rowOff>76200</xdr:rowOff>
    </xdr:from>
    <xdr:ext cx="66675" cy="255270"/>
    <xdr:sp>
      <xdr:nvSpPr>
        <xdr:cNvPr id="10" name="Text Box 10"/>
        <xdr:cNvSpPr txBox="1">
          <a:spLocks noChangeArrowheads="1"/>
        </xdr:cNvSpPr>
      </xdr:nvSpPr>
      <xdr:spPr>
        <a:xfrm>
          <a:off x="4824095" y="12692380"/>
          <a:ext cx="66675" cy="255270"/>
        </a:xfrm>
        <a:prstGeom prst="rect">
          <a:avLst/>
        </a:prstGeom>
        <a:noFill/>
        <a:ln w="9525">
          <a:noFill/>
          <a:miter lim="800000"/>
        </a:ln>
      </xdr:spPr>
    </xdr:sp>
    <xdr:clientData/>
  </xdr:oneCellAnchor>
  <xdr:oneCellAnchor>
    <xdr:from>
      <xdr:col>3</xdr:col>
      <xdr:colOff>0</xdr:colOff>
      <xdr:row>27</xdr:row>
      <xdr:rowOff>76200</xdr:rowOff>
    </xdr:from>
    <xdr:ext cx="66675" cy="255270"/>
    <xdr:sp>
      <xdr:nvSpPr>
        <xdr:cNvPr id="11" name="Text Box 10"/>
        <xdr:cNvSpPr txBox="1">
          <a:spLocks noChangeArrowheads="1"/>
        </xdr:cNvSpPr>
      </xdr:nvSpPr>
      <xdr:spPr>
        <a:xfrm>
          <a:off x="4824095" y="12692380"/>
          <a:ext cx="66675" cy="255270"/>
        </a:xfrm>
        <a:prstGeom prst="rect">
          <a:avLst/>
        </a:prstGeom>
        <a:noFill/>
        <a:ln w="9525">
          <a:noFill/>
          <a:miter lim="800000"/>
        </a:ln>
      </xdr:spPr>
    </xdr:sp>
    <xdr:clientData/>
  </xdr:oneCellAnchor>
  <xdr:oneCellAnchor>
    <xdr:from>
      <xdr:col>3</xdr:col>
      <xdr:colOff>0</xdr:colOff>
      <xdr:row>27</xdr:row>
      <xdr:rowOff>76200</xdr:rowOff>
    </xdr:from>
    <xdr:ext cx="66675" cy="255270"/>
    <xdr:sp>
      <xdr:nvSpPr>
        <xdr:cNvPr id="12" name="Text Box 10"/>
        <xdr:cNvSpPr txBox="1">
          <a:spLocks noChangeArrowheads="1"/>
        </xdr:cNvSpPr>
      </xdr:nvSpPr>
      <xdr:spPr>
        <a:xfrm>
          <a:off x="4824095" y="12692380"/>
          <a:ext cx="66675" cy="255270"/>
        </a:xfrm>
        <a:prstGeom prst="rect">
          <a:avLst/>
        </a:prstGeom>
        <a:noFill/>
        <a:ln w="9525">
          <a:noFill/>
          <a:miter lim="800000"/>
        </a:ln>
      </xdr:spPr>
    </xdr:sp>
    <xdr:clientData/>
  </xdr:oneCellAnchor>
  <xdr:oneCellAnchor>
    <xdr:from>
      <xdr:col>7</xdr:col>
      <xdr:colOff>0</xdr:colOff>
      <xdr:row>26</xdr:row>
      <xdr:rowOff>385762</xdr:rowOff>
    </xdr:from>
    <xdr:ext cx="66675" cy="255270"/>
    <xdr:sp>
      <xdr:nvSpPr>
        <xdr:cNvPr id="13" name="Text Box 10"/>
        <xdr:cNvSpPr txBox="1">
          <a:spLocks noChangeArrowheads="1"/>
        </xdr:cNvSpPr>
      </xdr:nvSpPr>
      <xdr:spPr>
        <a:xfrm>
          <a:off x="9000490" y="11734800"/>
          <a:ext cx="66675" cy="255270"/>
        </a:xfrm>
        <a:prstGeom prst="rect">
          <a:avLst/>
        </a:prstGeom>
        <a:noFill/>
        <a:ln w="9525">
          <a:noFill/>
          <a:miter lim="800000"/>
        </a:ln>
      </xdr:spPr>
    </xdr:sp>
    <xdr:clientData/>
  </xdr:oneCellAnchor>
  <xdr:twoCellAnchor editAs="oneCell">
    <xdr:from>
      <xdr:col>3</xdr:col>
      <xdr:colOff>0</xdr:colOff>
      <xdr:row>383</xdr:row>
      <xdr:rowOff>0</xdr:rowOff>
    </xdr:from>
    <xdr:to>
      <xdr:col>3</xdr:col>
      <xdr:colOff>66675</xdr:colOff>
      <xdr:row>384</xdr:row>
      <xdr:rowOff>26522</xdr:rowOff>
    </xdr:to>
    <xdr:sp>
      <xdr:nvSpPr>
        <xdr:cNvPr id="14" name="Text Box 10"/>
        <xdr:cNvSpPr txBox="1">
          <a:spLocks noChangeArrowheads="1"/>
        </xdr:cNvSpPr>
      </xdr:nvSpPr>
      <xdr:spPr>
        <a:xfrm>
          <a:off x="4824095" y="155481655"/>
          <a:ext cx="66675" cy="216535"/>
        </a:xfrm>
        <a:prstGeom prst="rect">
          <a:avLst/>
        </a:prstGeom>
        <a:noFill/>
        <a:ln w="9525">
          <a:noFill/>
          <a:miter lim="800000"/>
        </a:ln>
      </xdr:spPr>
    </xdr:sp>
    <xdr:clientData/>
  </xdr:twoCellAnchor>
  <xdr:twoCellAnchor editAs="oneCell">
    <xdr:from>
      <xdr:col>3</xdr:col>
      <xdr:colOff>0</xdr:colOff>
      <xdr:row>383</xdr:row>
      <xdr:rowOff>0</xdr:rowOff>
    </xdr:from>
    <xdr:to>
      <xdr:col>3</xdr:col>
      <xdr:colOff>5790</xdr:colOff>
      <xdr:row>384</xdr:row>
      <xdr:rowOff>28428</xdr:rowOff>
    </xdr:to>
    <xdr:sp>
      <xdr:nvSpPr>
        <xdr:cNvPr id="15" name="Text Box 10"/>
        <xdr:cNvSpPr txBox="1">
          <a:spLocks noChangeArrowheads="1"/>
        </xdr:cNvSpPr>
      </xdr:nvSpPr>
      <xdr:spPr>
        <a:xfrm>
          <a:off x="4824095" y="155481655"/>
          <a:ext cx="5715" cy="218440"/>
        </a:xfrm>
        <a:prstGeom prst="rect">
          <a:avLst/>
        </a:prstGeom>
        <a:noFill/>
        <a:ln w="9525">
          <a:noFill/>
          <a:miter lim="800000"/>
        </a:ln>
      </xdr:spPr>
    </xdr:sp>
    <xdr:clientData/>
  </xdr:twoCellAnchor>
  <xdr:twoCellAnchor editAs="oneCell">
    <xdr:from>
      <xdr:col>3</xdr:col>
      <xdr:colOff>0</xdr:colOff>
      <xdr:row>383</xdr:row>
      <xdr:rowOff>0</xdr:rowOff>
    </xdr:from>
    <xdr:to>
      <xdr:col>3</xdr:col>
      <xdr:colOff>5790</xdr:colOff>
      <xdr:row>384</xdr:row>
      <xdr:rowOff>28427</xdr:rowOff>
    </xdr:to>
    <xdr:sp>
      <xdr:nvSpPr>
        <xdr:cNvPr id="16" name="Text Box 10"/>
        <xdr:cNvSpPr txBox="1">
          <a:spLocks noChangeArrowheads="1"/>
        </xdr:cNvSpPr>
      </xdr:nvSpPr>
      <xdr:spPr>
        <a:xfrm>
          <a:off x="4824095" y="155481655"/>
          <a:ext cx="5715" cy="218440"/>
        </a:xfrm>
        <a:prstGeom prst="rect">
          <a:avLst/>
        </a:prstGeom>
        <a:noFill/>
        <a:ln w="9525">
          <a:noFill/>
          <a:miter lim="800000"/>
        </a:ln>
      </xdr:spPr>
    </xdr:sp>
    <xdr:clientData/>
  </xdr:twoCellAnchor>
  <xdr:twoCellAnchor editAs="oneCell">
    <xdr:from>
      <xdr:col>3</xdr:col>
      <xdr:colOff>0</xdr:colOff>
      <xdr:row>383</xdr:row>
      <xdr:rowOff>0</xdr:rowOff>
    </xdr:from>
    <xdr:to>
      <xdr:col>3</xdr:col>
      <xdr:colOff>66675</xdr:colOff>
      <xdr:row>384</xdr:row>
      <xdr:rowOff>82532</xdr:rowOff>
    </xdr:to>
    <xdr:sp>
      <xdr:nvSpPr>
        <xdr:cNvPr id="17" name="Text Box 10"/>
        <xdr:cNvSpPr txBox="1">
          <a:spLocks noChangeArrowheads="1"/>
        </xdr:cNvSpPr>
      </xdr:nvSpPr>
      <xdr:spPr>
        <a:xfrm>
          <a:off x="4824095" y="155481655"/>
          <a:ext cx="66675" cy="272415"/>
        </a:xfrm>
        <a:prstGeom prst="rect">
          <a:avLst/>
        </a:prstGeom>
        <a:noFill/>
        <a:ln w="9525">
          <a:noFill/>
          <a:miter lim="800000"/>
        </a:ln>
      </xdr:spPr>
    </xdr:sp>
    <xdr:clientData/>
  </xdr:twoCellAnchor>
  <xdr:twoCellAnchor editAs="oneCell">
    <xdr:from>
      <xdr:col>3</xdr:col>
      <xdr:colOff>0</xdr:colOff>
      <xdr:row>383</xdr:row>
      <xdr:rowOff>0</xdr:rowOff>
    </xdr:from>
    <xdr:to>
      <xdr:col>3</xdr:col>
      <xdr:colOff>5790</xdr:colOff>
      <xdr:row>384</xdr:row>
      <xdr:rowOff>16774</xdr:rowOff>
    </xdr:to>
    <xdr:sp>
      <xdr:nvSpPr>
        <xdr:cNvPr id="18" name="Text Box 10"/>
        <xdr:cNvSpPr txBox="1">
          <a:spLocks noChangeArrowheads="1"/>
        </xdr:cNvSpPr>
      </xdr:nvSpPr>
      <xdr:spPr>
        <a:xfrm>
          <a:off x="4824095" y="155481655"/>
          <a:ext cx="5715" cy="207010"/>
        </a:xfrm>
        <a:prstGeom prst="rect">
          <a:avLst/>
        </a:prstGeom>
        <a:noFill/>
        <a:ln w="9525">
          <a:noFill/>
          <a:miter lim="800000"/>
        </a:ln>
      </xdr:spPr>
    </xdr:sp>
    <xdr:clientData/>
  </xdr:twoCellAnchor>
  <xdr:twoCellAnchor editAs="oneCell">
    <xdr:from>
      <xdr:col>3</xdr:col>
      <xdr:colOff>0</xdr:colOff>
      <xdr:row>383</xdr:row>
      <xdr:rowOff>0</xdr:rowOff>
    </xdr:from>
    <xdr:to>
      <xdr:col>3</xdr:col>
      <xdr:colOff>5790</xdr:colOff>
      <xdr:row>384</xdr:row>
      <xdr:rowOff>16773</xdr:rowOff>
    </xdr:to>
    <xdr:sp>
      <xdr:nvSpPr>
        <xdr:cNvPr id="19" name="Text Box 10"/>
        <xdr:cNvSpPr txBox="1">
          <a:spLocks noChangeArrowheads="1"/>
        </xdr:cNvSpPr>
      </xdr:nvSpPr>
      <xdr:spPr>
        <a:xfrm>
          <a:off x="4824095" y="155481655"/>
          <a:ext cx="5715" cy="207010"/>
        </a:xfrm>
        <a:prstGeom prst="rect">
          <a:avLst/>
        </a:prstGeom>
        <a:noFill/>
        <a:ln w="9525">
          <a:noFill/>
          <a:miter lim="800000"/>
        </a:ln>
      </xdr:spPr>
    </xdr:sp>
    <xdr:clientData/>
  </xdr:twoCellAnchor>
  <xdr:twoCellAnchor editAs="oneCell">
    <xdr:from>
      <xdr:col>3</xdr:col>
      <xdr:colOff>0</xdr:colOff>
      <xdr:row>383</xdr:row>
      <xdr:rowOff>0</xdr:rowOff>
    </xdr:from>
    <xdr:to>
      <xdr:col>3</xdr:col>
      <xdr:colOff>66675</xdr:colOff>
      <xdr:row>384</xdr:row>
      <xdr:rowOff>82532</xdr:rowOff>
    </xdr:to>
    <xdr:sp>
      <xdr:nvSpPr>
        <xdr:cNvPr id="20" name="Text Box 10"/>
        <xdr:cNvSpPr txBox="1">
          <a:spLocks noChangeArrowheads="1"/>
        </xdr:cNvSpPr>
      </xdr:nvSpPr>
      <xdr:spPr>
        <a:xfrm>
          <a:off x="4824095" y="155481655"/>
          <a:ext cx="66675" cy="272415"/>
        </a:xfrm>
        <a:prstGeom prst="rect">
          <a:avLst/>
        </a:prstGeom>
        <a:noFill/>
        <a:ln w="9525">
          <a:noFill/>
          <a:miter lim="800000"/>
        </a:ln>
      </xdr:spPr>
    </xdr:sp>
    <xdr:clientData/>
  </xdr:twoCellAnchor>
  <xdr:twoCellAnchor editAs="oneCell">
    <xdr:from>
      <xdr:col>3</xdr:col>
      <xdr:colOff>0</xdr:colOff>
      <xdr:row>383</xdr:row>
      <xdr:rowOff>0</xdr:rowOff>
    </xdr:from>
    <xdr:to>
      <xdr:col>3</xdr:col>
      <xdr:colOff>7060</xdr:colOff>
      <xdr:row>384</xdr:row>
      <xdr:rowOff>16774</xdr:rowOff>
    </xdr:to>
    <xdr:sp>
      <xdr:nvSpPr>
        <xdr:cNvPr id="21" name="Text Box 10"/>
        <xdr:cNvSpPr txBox="1">
          <a:spLocks noChangeArrowheads="1"/>
        </xdr:cNvSpPr>
      </xdr:nvSpPr>
      <xdr:spPr>
        <a:xfrm>
          <a:off x="4824095" y="155481655"/>
          <a:ext cx="6985" cy="207010"/>
        </a:xfrm>
        <a:prstGeom prst="rect">
          <a:avLst/>
        </a:prstGeom>
        <a:noFill/>
        <a:ln w="9525">
          <a:noFill/>
          <a:miter lim="800000"/>
        </a:ln>
      </xdr:spPr>
    </xdr:sp>
    <xdr:clientData/>
  </xdr:twoCellAnchor>
  <xdr:twoCellAnchor editAs="oneCell">
    <xdr:from>
      <xdr:col>3</xdr:col>
      <xdr:colOff>0</xdr:colOff>
      <xdr:row>383</xdr:row>
      <xdr:rowOff>0</xdr:rowOff>
    </xdr:from>
    <xdr:to>
      <xdr:col>3</xdr:col>
      <xdr:colOff>7060</xdr:colOff>
      <xdr:row>384</xdr:row>
      <xdr:rowOff>16773</xdr:rowOff>
    </xdr:to>
    <xdr:sp>
      <xdr:nvSpPr>
        <xdr:cNvPr id="22" name="Text Box 10"/>
        <xdr:cNvSpPr txBox="1">
          <a:spLocks noChangeArrowheads="1"/>
        </xdr:cNvSpPr>
      </xdr:nvSpPr>
      <xdr:spPr>
        <a:xfrm>
          <a:off x="4824095" y="155481655"/>
          <a:ext cx="6985" cy="207010"/>
        </a:xfrm>
        <a:prstGeom prst="rect">
          <a:avLst/>
        </a:prstGeom>
        <a:noFill/>
        <a:ln w="9525">
          <a:noFill/>
          <a:miter lim="800000"/>
        </a:ln>
      </xdr:spPr>
    </xdr:sp>
    <xdr:clientData/>
  </xdr:twoCellAnchor>
  <xdr:oneCellAnchor>
    <xdr:from>
      <xdr:col>3</xdr:col>
      <xdr:colOff>0</xdr:colOff>
      <xdr:row>383</xdr:row>
      <xdr:rowOff>0</xdr:rowOff>
    </xdr:from>
    <xdr:ext cx="66675" cy="292002"/>
    <xdr:sp>
      <xdr:nvSpPr>
        <xdr:cNvPr id="23" name="Text Box 10"/>
        <xdr:cNvSpPr txBox="1">
          <a:spLocks noChangeArrowheads="1"/>
        </xdr:cNvSpPr>
      </xdr:nvSpPr>
      <xdr:spPr>
        <a:xfrm>
          <a:off x="4824095" y="155481655"/>
          <a:ext cx="66675" cy="291465"/>
        </a:xfrm>
        <a:prstGeom prst="rect">
          <a:avLst/>
        </a:prstGeom>
        <a:noFill/>
        <a:ln w="9525">
          <a:noFill/>
          <a:miter lim="800000"/>
        </a:ln>
      </xdr:spPr>
    </xdr:sp>
    <xdr:clientData/>
  </xdr:oneCellAnchor>
  <xdr:oneCellAnchor>
    <xdr:from>
      <xdr:col>3</xdr:col>
      <xdr:colOff>0</xdr:colOff>
      <xdr:row>383</xdr:row>
      <xdr:rowOff>0</xdr:rowOff>
    </xdr:from>
    <xdr:ext cx="5715" cy="225328"/>
    <xdr:sp>
      <xdr:nvSpPr>
        <xdr:cNvPr id="24" name="Text Box 10"/>
        <xdr:cNvSpPr txBox="1">
          <a:spLocks noChangeArrowheads="1"/>
        </xdr:cNvSpPr>
      </xdr:nvSpPr>
      <xdr:spPr>
        <a:xfrm>
          <a:off x="4824095" y="155481655"/>
          <a:ext cx="5715" cy="224790"/>
        </a:xfrm>
        <a:prstGeom prst="rect">
          <a:avLst/>
        </a:prstGeom>
        <a:noFill/>
        <a:ln w="9525">
          <a:noFill/>
          <a:miter lim="800000"/>
        </a:ln>
      </xdr:spPr>
    </xdr:sp>
    <xdr:clientData/>
  </xdr:oneCellAnchor>
  <xdr:oneCellAnchor>
    <xdr:from>
      <xdr:col>3</xdr:col>
      <xdr:colOff>0</xdr:colOff>
      <xdr:row>383</xdr:row>
      <xdr:rowOff>0</xdr:rowOff>
    </xdr:from>
    <xdr:ext cx="5715" cy="225327"/>
    <xdr:sp>
      <xdr:nvSpPr>
        <xdr:cNvPr id="25" name="Text Box 10"/>
        <xdr:cNvSpPr txBox="1">
          <a:spLocks noChangeArrowheads="1"/>
        </xdr:cNvSpPr>
      </xdr:nvSpPr>
      <xdr:spPr>
        <a:xfrm>
          <a:off x="4824095" y="155481655"/>
          <a:ext cx="5715" cy="224790"/>
        </a:xfrm>
        <a:prstGeom prst="rect">
          <a:avLst/>
        </a:prstGeom>
        <a:noFill/>
        <a:ln w="9525">
          <a:noFill/>
          <a:miter lim="800000"/>
        </a:ln>
      </xdr:spPr>
    </xdr:sp>
    <xdr:clientData/>
  </xdr:oneCellAnchor>
  <xdr:twoCellAnchor>
    <xdr:from>
      <xdr:col>3</xdr:col>
      <xdr:colOff>0</xdr:colOff>
      <xdr:row>4</xdr:row>
      <xdr:rowOff>0</xdr:rowOff>
    </xdr:from>
    <xdr:to>
      <xdr:col>6</xdr:col>
      <xdr:colOff>390525</xdr:colOff>
      <xdr:row>4</xdr:row>
      <xdr:rowOff>0</xdr:rowOff>
    </xdr:to>
    <xdr:sp>
      <xdr:nvSpPr>
        <xdr:cNvPr id="26" name="Text Box 2"/>
        <xdr:cNvSpPr txBox="1">
          <a:spLocks noChangeArrowheads="1"/>
        </xdr:cNvSpPr>
      </xdr:nvSpPr>
      <xdr:spPr>
        <a:xfrm>
          <a:off x="4824095" y="1824355"/>
          <a:ext cx="282130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4</xdr:row>
      <xdr:rowOff>0</xdr:rowOff>
    </xdr:from>
    <xdr:to>
      <xdr:col>6</xdr:col>
      <xdr:colOff>600075</xdr:colOff>
      <xdr:row>4</xdr:row>
      <xdr:rowOff>0</xdr:rowOff>
    </xdr:to>
    <xdr:sp>
      <xdr:nvSpPr>
        <xdr:cNvPr id="28" name="Text Box 4"/>
        <xdr:cNvSpPr txBox="1">
          <a:spLocks noChangeArrowheads="1"/>
        </xdr:cNvSpPr>
      </xdr:nvSpPr>
      <xdr:spPr>
        <a:xfrm>
          <a:off x="4824095" y="1824355"/>
          <a:ext cx="303085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4</xdr:row>
      <xdr:rowOff>0</xdr:rowOff>
    </xdr:from>
    <xdr:to>
      <xdr:col>6</xdr:col>
      <xdr:colOff>314325</xdr:colOff>
      <xdr:row>4</xdr:row>
      <xdr:rowOff>0</xdr:rowOff>
    </xdr:to>
    <xdr:sp>
      <xdr:nvSpPr>
        <xdr:cNvPr id="30" name="Text Box 6"/>
        <xdr:cNvSpPr txBox="1">
          <a:spLocks noChangeArrowheads="1"/>
        </xdr:cNvSpPr>
      </xdr:nvSpPr>
      <xdr:spPr>
        <a:xfrm>
          <a:off x="4824095" y="1824355"/>
          <a:ext cx="274510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editAs="oneCell">
    <xdr:from>
      <xdr:col>3</xdr:col>
      <xdr:colOff>0</xdr:colOff>
      <xdr:row>26</xdr:row>
      <xdr:rowOff>0</xdr:rowOff>
    </xdr:from>
    <xdr:to>
      <xdr:col>3</xdr:col>
      <xdr:colOff>66675</xdr:colOff>
      <xdr:row>26</xdr:row>
      <xdr:rowOff>195236</xdr:rowOff>
    </xdr:to>
    <xdr:sp>
      <xdr:nvSpPr>
        <xdr:cNvPr id="32" name="Text Box 10"/>
        <xdr:cNvSpPr txBox="1">
          <a:spLocks noChangeArrowheads="1"/>
        </xdr:cNvSpPr>
      </xdr:nvSpPr>
      <xdr:spPr>
        <a:xfrm>
          <a:off x="4824095" y="11349355"/>
          <a:ext cx="66675" cy="194945"/>
        </a:xfrm>
        <a:prstGeom prst="rect">
          <a:avLst/>
        </a:prstGeom>
        <a:noFill/>
        <a:ln w="9525">
          <a:noFill/>
          <a:miter lim="800000"/>
        </a:ln>
      </xdr:spPr>
    </xdr:sp>
    <xdr:clientData/>
  </xdr:twoCellAnchor>
  <xdr:twoCellAnchor editAs="oneCell">
    <xdr:from>
      <xdr:col>3</xdr:col>
      <xdr:colOff>0</xdr:colOff>
      <xdr:row>383</xdr:row>
      <xdr:rowOff>0</xdr:rowOff>
    </xdr:from>
    <xdr:to>
      <xdr:col>3</xdr:col>
      <xdr:colOff>66675</xdr:colOff>
      <xdr:row>385</xdr:row>
      <xdr:rowOff>86177</xdr:rowOff>
    </xdr:to>
    <xdr:sp>
      <xdr:nvSpPr>
        <xdr:cNvPr id="33" name="Text Box 10"/>
        <xdr:cNvSpPr txBox="1">
          <a:spLocks noChangeArrowheads="1"/>
        </xdr:cNvSpPr>
      </xdr:nvSpPr>
      <xdr:spPr>
        <a:xfrm>
          <a:off x="4824095" y="155481655"/>
          <a:ext cx="66675" cy="466725"/>
        </a:xfrm>
        <a:prstGeom prst="rect">
          <a:avLst/>
        </a:prstGeom>
        <a:noFill/>
        <a:ln w="9525">
          <a:noFill/>
          <a:miter lim="800000"/>
        </a:ln>
      </xdr:spPr>
    </xdr:sp>
    <xdr:clientData/>
  </xdr:twoCellAnchor>
  <xdr:twoCellAnchor editAs="oneCell">
    <xdr:from>
      <xdr:col>3</xdr:col>
      <xdr:colOff>0</xdr:colOff>
      <xdr:row>383</xdr:row>
      <xdr:rowOff>0</xdr:rowOff>
    </xdr:from>
    <xdr:to>
      <xdr:col>3</xdr:col>
      <xdr:colOff>7060</xdr:colOff>
      <xdr:row>385</xdr:row>
      <xdr:rowOff>19503</xdr:rowOff>
    </xdr:to>
    <xdr:sp>
      <xdr:nvSpPr>
        <xdr:cNvPr id="34" name="Text Box 10"/>
        <xdr:cNvSpPr txBox="1">
          <a:spLocks noChangeArrowheads="1"/>
        </xdr:cNvSpPr>
      </xdr:nvSpPr>
      <xdr:spPr>
        <a:xfrm>
          <a:off x="4824095" y="155481655"/>
          <a:ext cx="6985" cy="400050"/>
        </a:xfrm>
        <a:prstGeom prst="rect">
          <a:avLst/>
        </a:prstGeom>
        <a:noFill/>
        <a:ln w="9525">
          <a:noFill/>
          <a:miter lim="800000"/>
        </a:ln>
      </xdr:spPr>
    </xdr:sp>
    <xdr:clientData/>
  </xdr:twoCellAnchor>
  <xdr:twoCellAnchor editAs="oneCell">
    <xdr:from>
      <xdr:col>3</xdr:col>
      <xdr:colOff>0</xdr:colOff>
      <xdr:row>383</xdr:row>
      <xdr:rowOff>0</xdr:rowOff>
    </xdr:from>
    <xdr:to>
      <xdr:col>3</xdr:col>
      <xdr:colOff>7060</xdr:colOff>
      <xdr:row>385</xdr:row>
      <xdr:rowOff>19502</xdr:rowOff>
    </xdr:to>
    <xdr:sp>
      <xdr:nvSpPr>
        <xdr:cNvPr id="35" name="Text Box 10"/>
        <xdr:cNvSpPr txBox="1">
          <a:spLocks noChangeArrowheads="1"/>
        </xdr:cNvSpPr>
      </xdr:nvSpPr>
      <xdr:spPr>
        <a:xfrm>
          <a:off x="4824095" y="155481655"/>
          <a:ext cx="6985" cy="400050"/>
        </a:xfrm>
        <a:prstGeom prst="rect">
          <a:avLst/>
        </a:prstGeom>
        <a:noFill/>
        <a:ln w="9525">
          <a:noFill/>
          <a:miter lim="800000"/>
        </a:ln>
      </xdr:spPr>
    </xdr:sp>
    <xdr:clientData/>
  </xdr:twoCellAnchor>
  <xdr:oneCellAnchor>
    <xdr:from>
      <xdr:col>3</xdr:col>
      <xdr:colOff>0</xdr:colOff>
      <xdr:row>26</xdr:row>
      <xdr:rowOff>0</xdr:rowOff>
    </xdr:from>
    <xdr:ext cx="66675" cy="255270"/>
    <xdr:sp>
      <xdr:nvSpPr>
        <xdr:cNvPr id="36" name="Text Box 10"/>
        <xdr:cNvSpPr txBox="1">
          <a:spLocks noChangeArrowheads="1"/>
        </xdr:cNvSpPr>
      </xdr:nvSpPr>
      <xdr:spPr>
        <a:xfrm>
          <a:off x="4824095" y="11349355"/>
          <a:ext cx="66675" cy="255270"/>
        </a:xfrm>
        <a:prstGeom prst="rect">
          <a:avLst/>
        </a:prstGeom>
        <a:noFill/>
        <a:ln w="9525">
          <a:noFill/>
          <a:miter lim="800000"/>
        </a:ln>
      </xdr:spPr>
    </xdr:sp>
    <xdr:clientData/>
  </xdr:oneCellAnchor>
  <xdr:oneCellAnchor>
    <xdr:from>
      <xdr:col>3</xdr:col>
      <xdr:colOff>0</xdr:colOff>
      <xdr:row>26</xdr:row>
      <xdr:rowOff>0</xdr:rowOff>
    </xdr:from>
    <xdr:ext cx="66675" cy="255270"/>
    <xdr:sp>
      <xdr:nvSpPr>
        <xdr:cNvPr id="37" name="Text Box 10"/>
        <xdr:cNvSpPr txBox="1">
          <a:spLocks noChangeArrowheads="1"/>
        </xdr:cNvSpPr>
      </xdr:nvSpPr>
      <xdr:spPr>
        <a:xfrm>
          <a:off x="4824095" y="11349355"/>
          <a:ext cx="66675" cy="255270"/>
        </a:xfrm>
        <a:prstGeom prst="rect">
          <a:avLst/>
        </a:prstGeom>
        <a:noFill/>
        <a:ln w="9525">
          <a:noFill/>
          <a:miter lim="800000"/>
        </a:ln>
      </xdr:spPr>
    </xdr:sp>
    <xdr:clientData/>
  </xdr:oneCellAnchor>
  <xdr:oneCellAnchor>
    <xdr:from>
      <xdr:col>3</xdr:col>
      <xdr:colOff>0</xdr:colOff>
      <xdr:row>26</xdr:row>
      <xdr:rowOff>0</xdr:rowOff>
    </xdr:from>
    <xdr:ext cx="66675" cy="255270"/>
    <xdr:sp>
      <xdr:nvSpPr>
        <xdr:cNvPr id="38" name="Text Box 10"/>
        <xdr:cNvSpPr txBox="1">
          <a:spLocks noChangeArrowheads="1"/>
        </xdr:cNvSpPr>
      </xdr:nvSpPr>
      <xdr:spPr>
        <a:xfrm>
          <a:off x="4824095" y="11349355"/>
          <a:ext cx="66675" cy="255270"/>
        </a:xfrm>
        <a:prstGeom prst="rect">
          <a:avLst/>
        </a:prstGeom>
        <a:noFill/>
        <a:ln w="9525">
          <a:noFill/>
          <a:miter lim="800000"/>
        </a:ln>
      </xdr:spPr>
    </xdr:sp>
    <xdr:clientData/>
  </xdr:oneCellAnchor>
  <xdr:oneCellAnchor>
    <xdr:from>
      <xdr:col>3</xdr:col>
      <xdr:colOff>0</xdr:colOff>
      <xdr:row>26</xdr:row>
      <xdr:rowOff>0</xdr:rowOff>
    </xdr:from>
    <xdr:ext cx="66675" cy="255270"/>
    <xdr:sp>
      <xdr:nvSpPr>
        <xdr:cNvPr id="39" name="Text Box 10"/>
        <xdr:cNvSpPr txBox="1">
          <a:spLocks noChangeArrowheads="1"/>
        </xdr:cNvSpPr>
      </xdr:nvSpPr>
      <xdr:spPr>
        <a:xfrm>
          <a:off x="4824095" y="11349355"/>
          <a:ext cx="66675" cy="255270"/>
        </a:xfrm>
        <a:prstGeom prst="rect">
          <a:avLst/>
        </a:prstGeom>
        <a:noFill/>
        <a:ln w="9525">
          <a:noFill/>
          <a:miter lim="800000"/>
        </a:ln>
      </xdr:spPr>
    </xdr:sp>
    <xdr:clientData/>
  </xdr:oneCellAnchor>
  <xdr:oneCellAnchor>
    <xdr:from>
      <xdr:col>3</xdr:col>
      <xdr:colOff>0</xdr:colOff>
      <xdr:row>26</xdr:row>
      <xdr:rowOff>0</xdr:rowOff>
    </xdr:from>
    <xdr:ext cx="66675" cy="255270"/>
    <xdr:sp>
      <xdr:nvSpPr>
        <xdr:cNvPr id="40" name="Text Box 10"/>
        <xdr:cNvSpPr txBox="1">
          <a:spLocks noChangeArrowheads="1"/>
        </xdr:cNvSpPr>
      </xdr:nvSpPr>
      <xdr:spPr>
        <a:xfrm>
          <a:off x="4824095" y="11349355"/>
          <a:ext cx="66675" cy="255270"/>
        </a:xfrm>
        <a:prstGeom prst="rect">
          <a:avLst/>
        </a:prstGeom>
        <a:noFill/>
        <a:ln w="9525">
          <a:noFill/>
          <a:miter lim="800000"/>
        </a:ln>
      </xdr:spPr>
    </xdr:sp>
    <xdr:clientData/>
  </xdr:oneCellAnchor>
  <xdr:oneCellAnchor>
    <xdr:from>
      <xdr:col>4</xdr:col>
      <xdr:colOff>0</xdr:colOff>
      <xdr:row>26</xdr:row>
      <xdr:rowOff>0</xdr:rowOff>
    </xdr:from>
    <xdr:ext cx="66675" cy="255270"/>
    <xdr:sp>
      <xdr:nvSpPr>
        <xdr:cNvPr id="41" name="Text Box 10"/>
        <xdr:cNvSpPr txBox="1">
          <a:spLocks noChangeArrowheads="1"/>
        </xdr:cNvSpPr>
      </xdr:nvSpPr>
      <xdr:spPr>
        <a:xfrm>
          <a:off x="5327015" y="11349355"/>
          <a:ext cx="66675" cy="255270"/>
        </a:xfrm>
        <a:prstGeom prst="rect">
          <a:avLst/>
        </a:prstGeom>
        <a:noFill/>
        <a:ln w="9525">
          <a:noFill/>
          <a:miter lim="800000"/>
        </a:ln>
      </xdr:spPr>
    </xdr:sp>
    <xdr:clientData/>
  </xdr:oneCellAnchor>
  <xdr:twoCellAnchor editAs="oneCell">
    <xdr:from>
      <xdr:col>3</xdr:col>
      <xdr:colOff>0</xdr:colOff>
      <xdr:row>383</xdr:row>
      <xdr:rowOff>0</xdr:rowOff>
    </xdr:from>
    <xdr:to>
      <xdr:col>3</xdr:col>
      <xdr:colOff>66675</xdr:colOff>
      <xdr:row>384</xdr:row>
      <xdr:rowOff>113011</xdr:rowOff>
    </xdr:to>
    <xdr:sp>
      <xdr:nvSpPr>
        <xdr:cNvPr id="42" name="Text Box 10"/>
        <xdr:cNvSpPr txBox="1">
          <a:spLocks noChangeArrowheads="1"/>
        </xdr:cNvSpPr>
      </xdr:nvSpPr>
      <xdr:spPr>
        <a:xfrm>
          <a:off x="4824095" y="155481655"/>
          <a:ext cx="66675" cy="302895"/>
        </a:xfrm>
        <a:prstGeom prst="rect">
          <a:avLst/>
        </a:prstGeom>
        <a:noFill/>
        <a:ln w="9525">
          <a:noFill/>
          <a:miter lim="800000"/>
        </a:ln>
      </xdr:spPr>
    </xdr:sp>
    <xdr:clientData/>
  </xdr:twoCellAnchor>
  <xdr:twoCellAnchor editAs="oneCell">
    <xdr:from>
      <xdr:col>3</xdr:col>
      <xdr:colOff>0</xdr:colOff>
      <xdr:row>383</xdr:row>
      <xdr:rowOff>0</xdr:rowOff>
    </xdr:from>
    <xdr:to>
      <xdr:col>3</xdr:col>
      <xdr:colOff>7060</xdr:colOff>
      <xdr:row>384</xdr:row>
      <xdr:rowOff>47253</xdr:rowOff>
    </xdr:to>
    <xdr:sp>
      <xdr:nvSpPr>
        <xdr:cNvPr id="43" name="Text Box 10"/>
        <xdr:cNvSpPr txBox="1">
          <a:spLocks noChangeArrowheads="1"/>
        </xdr:cNvSpPr>
      </xdr:nvSpPr>
      <xdr:spPr>
        <a:xfrm>
          <a:off x="4824095" y="155481655"/>
          <a:ext cx="6985" cy="237490"/>
        </a:xfrm>
        <a:prstGeom prst="rect">
          <a:avLst/>
        </a:prstGeom>
        <a:noFill/>
        <a:ln w="9525">
          <a:noFill/>
          <a:miter lim="800000"/>
        </a:ln>
      </xdr:spPr>
    </xdr:sp>
    <xdr:clientData/>
  </xdr:twoCellAnchor>
  <xdr:twoCellAnchor editAs="oneCell">
    <xdr:from>
      <xdr:col>3</xdr:col>
      <xdr:colOff>0</xdr:colOff>
      <xdr:row>383</xdr:row>
      <xdr:rowOff>0</xdr:rowOff>
    </xdr:from>
    <xdr:to>
      <xdr:col>3</xdr:col>
      <xdr:colOff>7060</xdr:colOff>
      <xdr:row>384</xdr:row>
      <xdr:rowOff>47252</xdr:rowOff>
    </xdr:to>
    <xdr:sp>
      <xdr:nvSpPr>
        <xdr:cNvPr id="44" name="Text Box 10"/>
        <xdr:cNvSpPr txBox="1">
          <a:spLocks noChangeArrowheads="1"/>
        </xdr:cNvSpPr>
      </xdr:nvSpPr>
      <xdr:spPr>
        <a:xfrm>
          <a:off x="4824095" y="155481655"/>
          <a:ext cx="6985" cy="237490"/>
        </a:xfrm>
        <a:prstGeom prst="rect">
          <a:avLst/>
        </a:prstGeom>
        <a:noFill/>
        <a:ln w="9525">
          <a:noFill/>
          <a:miter lim="800000"/>
        </a:ln>
      </xdr:spPr>
    </xdr:sp>
    <xdr:clientData/>
  </xdr:twoCellAnchor>
  <xdr:twoCellAnchor editAs="oneCell">
    <xdr:from>
      <xdr:col>3</xdr:col>
      <xdr:colOff>0</xdr:colOff>
      <xdr:row>383</xdr:row>
      <xdr:rowOff>0</xdr:rowOff>
    </xdr:from>
    <xdr:to>
      <xdr:col>3</xdr:col>
      <xdr:colOff>66675</xdr:colOff>
      <xdr:row>384</xdr:row>
      <xdr:rowOff>113011</xdr:rowOff>
    </xdr:to>
    <xdr:sp>
      <xdr:nvSpPr>
        <xdr:cNvPr id="45" name="Text Box 10"/>
        <xdr:cNvSpPr txBox="1">
          <a:spLocks noChangeArrowheads="1"/>
        </xdr:cNvSpPr>
      </xdr:nvSpPr>
      <xdr:spPr>
        <a:xfrm>
          <a:off x="4824095" y="155481655"/>
          <a:ext cx="66675" cy="302895"/>
        </a:xfrm>
        <a:prstGeom prst="rect">
          <a:avLst/>
        </a:prstGeom>
        <a:noFill/>
        <a:ln w="9525">
          <a:noFill/>
          <a:miter lim="800000"/>
        </a:ln>
      </xdr:spPr>
    </xdr:sp>
    <xdr:clientData/>
  </xdr:twoCellAnchor>
  <xdr:twoCellAnchor editAs="oneCell">
    <xdr:from>
      <xdr:col>3</xdr:col>
      <xdr:colOff>0</xdr:colOff>
      <xdr:row>383</xdr:row>
      <xdr:rowOff>0</xdr:rowOff>
    </xdr:from>
    <xdr:to>
      <xdr:col>3</xdr:col>
      <xdr:colOff>7060</xdr:colOff>
      <xdr:row>384</xdr:row>
      <xdr:rowOff>47253</xdr:rowOff>
    </xdr:to>
    <xdr:sp>
      <xdr:nvSpPr>
        <xdr:cNvPr id="46" name="Text Box 10"/>
        <xdr:cNvSpPr txBox="1">
          <a:spLocks noChangeArrowheads="1"/>
        </xdr:cNvSpPr>
      </xdr:nvSpPr>
      <xdr:spPr>
        <a:xfrm>
          <a:off x="4824095" y="155481655"/>
          <a:ext cx="6985" cy="237490"/>
        </a:xfrm>
        <a:prstGeom prst="rect">
          <a:avLst/>
        </a:prstGeom>
        <a:noFill/>
        <a:ln w="9525">
          <a:noFill/>
          <a:miter lim="800000"/>
        </a:ln>
      </xdr:spPr>
    </xdr:sp>
    <xdr:clientData/>
  </xdr:twoCellAnchor>
  <xdr:twoCellAnchor editAs="oneCell">
    <xdr:from>
      <xdr:col>3</xdr:col>
      <xdr:colOff>0</xdr:colOff>
      <xdr:row>383</xdr:row>
      <xdr:rowOff>0</xdr:rowOff>
    </xdr:from>
    <xdr:to>
      <xdr:col>3</xdr:col>
      <xdr:colOff>7060</xdr:colOff>
      <xdr:row>384</xdr:row>
      <xdr:rowOff>47252</xdr:rowOff>
    </xdr:to>
    <xdr:sp>
      <xdr:nvSpPr>
        <xdr:cNvPr id="47" name="Text Box 10"/>
        <xdr:cNvSpPr txBox="1">
          <a:spLocks noChangeArrowheads="1"/>
        </xdr:cNvSpPr>
      </xdr:nvSpPr>
      <xdr:spPr>
        <a:xfrm>
          <a:off x="4824095" y="155481655"/>
          <a:ext cx="6985" cy="237490"/>
        </a:xfrm>
        <a:prstGeom prst="rect">
          <a:avLst/>
        </a:prstGeom>
        <a:noFill/>
        <a:ln w="9525">
          <a:noFill/>
          <a:miter lim="800000"/>
        </a:ln>
      </xdr:spPr>
    </xdr:sp>
    <xdr:clientData/>
  </xdr:twoCellAnchor>
  <xdr:oneCellAnchor>
    <xdr:from>
      <xdr:col>3</xdr:col>
      <xdr:colOff>0</xdr:colOff>
      <xdr:row>383</xdr:row>
      <xdr:rowOff>0</xdr:rowOff>
    </xdr:from>
    <xdr:ext cx="66675" cy="292002"/>
    <xdr:sp>
      <xdr:nvSpPr>
        <xdr:cNvPr id="48" name="Text Box 10"/>
        <xdr:cNvSpPr txBox="1">
          <a:spLocks noChangeArrowheads="1"/>
        </xdr:cNvSpPr>
      </xdr:nvSpPr>
      <xdr:spPr>
        <a:xfrm>
          <a:off x="4824095" y="155481655"/>
          <a:ext cx="66675" cy="291465"/>
        </a:xfrm>
        <a:prstGeom prst="rect">
          <a:avLst/>
        </a:prstGeom>
        <a:noFill/>
        <a:ln w="9525">
          <a:noFill/>
          <a:miter lim="800000"/>
        </a:ln>
      </xdr:spPr>
    </xdr:sp>
    <xdr:clientData/>
  </xdr:oneCellAnchor>
  <xdr:oneCellAnchor>
    <xdr:from>
      <xdr:col>3</xdr:col>
      <xdr:colOff>0</xdr:colOff>
      <xdr:row>383</xdr:row>
      <xdr:rowOff>0</xdr:rowOff>
    </xdr:from>
    <xdr:ext cx="5715" cy="225328"/>
    <xdr:sp>
      <xdr:nvSpPr>
        <xdr:cNvPr id="49" name="Text Box 10"/>
        <xdr:cNvSpPr txBox="1">
          <a:spLocks noChangeArrowheads="1"/>
        </xdr:cNvSpPr>
      </xdr:nvSpPr>
      <xdr:spPr>
        <a:xfrm>
          <a:off x="4824095" y="155481655"/>
          <a:ext cx="5715" cy="224790"/>
        </a:xfrm>
        <a:prstGeom prst="rect">
          <a:avLst/>
        </a:prstGeom>
        <a:noFill/>
        <a:ln w="9525">
          <a:noFill/>
          <a:miter lim="800000"/>
        </a:ln>
      </xdr:spPr>
    </xdr:sp>
    <xdr:clientData/>
  </xdr:oneCellAnchor>
  <xdr:oneCellAnchor>
    <xdr:from>
      <xdr:col>3</xdr:col>
      <xdr:colOff>0</xdr:colOff>
      <xdr:row>383</xdr:row>
      <xdr:rowOff>0</xdr:rowOff>
    </xdr:from>
    <xdr:ext cx="5715" cy="225327"/>
    <xdr:sp>
      <xdr:nvSpPr>
        <xdr:cNvPr id="50" name="Text Box 10"/>
        <xdr:cNvSpPr txBox="1">
          <a:spLocks noChangeArrowheads="1"/>
        </xdr:cNvSpPr>
      </xdr:nvSpPr>
      <xdr:spPr>
        <a:xfrm>
          <a:off x="4824095" y="155481655"/>
          <a:ext cx="5715" cy="224790"/>
        </a:xfrm>
        <a:prstGeom prst="rect">
          <a:avLst/>
        </a:prstGeom>
        <a:noFill/>
        <a:ln w="9525">
          <a:noFill/>
          <a:miter lim="800000"/>
        </a:ln>
      </xdr:spPr>
    </xdr:sp>
    <xdr:clientData/>
  </xdr:oneCellAnchor>
  <xdr:twoCellAnchor>
    <xdr:from>
      <xdr:col>3</xdr:col>
      <xdr:colOff>0</xdr:colOff>
      <xdr:row>4</xdr:row>
      <xdr:rowOff>0</xdr:rowOff>
    </xdr:from>
    <xdr:to>
      <xdr:col>6</xdr:col>
      <xdr:colOff>390525</xdr:colOff>
      <xdr:row>4</xdr:row>
      <xdr:rowOff>0</xdr:rowOff>
    </xdr:to>
    <xdr:sp>
      <xdr:nvSpPr>
        <xdr:cNvPr id="51" name="Text Box 2"/>
        <xdr:cNvSpPr txBox="1">
          <a:spLocks noChangeArrowheads="1"/>
        </xdr:cNvSpPr>
      </xdr:nvSpPr>
      <xdr:spPr>
        <a:xfrm>
          <a:off x="4824095" y="1824355"/>
          <a:ext cx="282130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4</xdr:row>
      <xdr:rowOff>0</xdr:rowOff>
    </xdr:from>
    <xdr:to>
      <xdr:col>6</xdr:col>
      <xdr:colOff>600075</xdr:colOff>
      <xdr:row>4</xdr:row>
      <xdr:rowOff>0</xdr:rowOff>
    </xdr:to>
    <xdr:sp>
      <xdr:nvSpPr>
        <xdr:cNvPr id="53" name="Text Box 4"/>
        <xdr:cNvSpPr txBox="1">
          <a:spLocks noChangeArrowheads="1"/>
        </xdr:cNvSpPr>
      </xdr:nvSpPr>
      <xdr:spPr>
        <a:xfrm>
          <a:off x="4824095" y="1824355"/>
          <a:ext cx="303085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4</xdr:row>
      <xdr:rowOff>0</xdr:rowOff>
    </xdr:from>
    <xdr:to>
      <xdr:col>6</xdr:col>
      <xdr:colOff>314325</xdr:colOff>
      <xdr:row>4</xdr:row>
      <xdr:rowOff>0</xdr:rowOff>
    </xdr:to>
    <xdr:sp>
      <xdr:nvSpPr>
        <xdr:cNvPr id="55" name="Text Box 6"/>
        <xdr:cNvSpPr txBox="1">
          <a:spLocks noChangeArrowheads="1"/>
        </xdr:cNvSpPr>
      </xdr:nvSpPr>
      <xdr:spPr>
        <a:xfrm>
          <a:off x="4824095" y="1824355"/>
          <a:ext cx="274510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editAs="oneCell">
    <xdr:from>
      <xdr:col>3</xdr:col>
      <xdr:colOff>0</xdr:colOff>
      <xdr:row>27</xdr:row>
      <xdr:rowOff>76200</xdr:rowOff>
    </xdr:from>
    <xdr:to>
      <xdr:col>3</xdr:col>
      <xdr:colOff>73101</xdr:colOff>
      <xdr:row>27</xdr:row>
      <xdr:rowOff>166519</xdr:rowOff>
    </xdr:to>
    <xdr:sp>
      <xdr:nvSpPr>
        <xdr:cNvPr id="57" name="Text Box 10"/>
        <xdr:cNvSpPr txBox="1">
          <a:spLocks noChangeArrowheads="1"/>
        </xdr:cNvSpPr>
      </xdr:nvSpPr>
      <xdr:spPr>
        <a:xfrm>
          <a:off x="4824095" y="12692380"/>
          <a:ext cx="73025" cy="90170"/>
        </a:xfrm>
        <a:prstGeom prst="rect">
          <a:avLst/>
        </a:prstGeom>
        <a:noFill/>
        <a:ln w="9525">
          <a:noFill/>
          <a:miter lim="800000"/>
        </a:ln>
      </xdr:spPr>
    </xdr:sp>
    <xdr:clientData/>
  </xdr:twoCellAnchor>
  <xdr:oneCellAnchor>
    <xdr:from>
      <xdr:col>3</xdr:col>
      <xdr:colOff>0</xdr:colOff>
      <xdr:row>27</xdr:row>
      <xdr:rowOff>76200</xdr:rowOff>
    </xdr:from>
    <xdr:ext cx="66675" cy="255270"/>
    <xdr:sp>
      <xdr:nvSpPr>
        <xdr:cNvPr id="58" name="Text Box 10"/>
        <xdr:cNvSpPr txBox="1">
          <a:spLocks noChangeArrowheads="1"/>
        </xdr:cNvSpPr>
      </xdr:nvSpPr>
      <xdr:spPr>
        <a:xfrm>
          <a:off x="4824095" y="12692380"/>
          <a:ext cx="66675" cy="255270"/>
        </a:xfrm>
        <a:prstGeom prst="rect">
          <a:avLst/>
        </a:prstGeom>
        <a:noFill/>
        <a:ln w="9525">
          <a:noFill/>
          <a:miter lim="800000"/>
        </a:ln>
      </xdr:spPr>
    </xdr:sp>
    <xdr:clientData/>
  </xdr:oneCellAnchor>
  <xdr:oneCellAnchor>
    <xdr:from>
      <xdr:col>3</xdr:col>
      <xdr:colOff>0</xdr:colOff>
      <xdr:row>27</xdr:row>
      <xdr:rowOff>76200</xdr:rowOff>
    </xdr:from>
    <xdr:ext cx="66675" cy="255270"/>
    <xdr:sp>
      <xdr:nvSpPr>
        <xdr:cNvPr id="59" name="Text Box 10"/>
        <xdr:cNvSpPr txBox="1">
          <a:spLocks noChangeArrowheads="1"/>
        </xdr:cNvSpPr>
      </xdr:nvSpPr>
      <xdr:spPr>
        <a:xfrm>
          <a:off x="4824095" y="12692380"/>
          <a:ext cx="66675" cy="255270"/>
        </a:xfrm>
        <a:prstGeom prst="rect">
          <a:avLst/>
        </a:prstGeom>
        <a:noFill/>
        <a:ln w="9525">
          <a:noFill/>
          <a:miter lim="800000"/>
        </a:ln>
      </xdr:spPr>
    </xdr:sp>
    <xdr:clientData/>
  </xdr:oneCellAnchor>
  <xdr:oneCellAnchor>
    <xdr:from>
      <xdr:col>3</xdr:col>
      <xdr:colOff>0</xdr:colOff>
      <xdr:row>27</xdr:row>
      <xdr:rowOff>76200</xdr:rowOff>
    </xdr:from>
    <xdr:ext cx="66675" cy="255270"/>
    <xdr:sp>
      <xdr:nvSpPr>
        <xdr:cNvPr id="60" name="Text Box 10"/>
        <xdr:cNvSpPr txBox="1">
          <a:spLocks noChangeArrowheads="1"/>
        </xdr:cNvSpPr>
      </xdr:nvSpPr>
      <xdr:spPr>
        <a:xfrm>
          <a:off x="4824095" y="12692380"/>
          <a:ext cx="66675" cy="255270"/>
        </a:xfrm>
        <a:prstGeom prst="rect">
          <a:avLst/>
        </a:prstGeom>
        <a:noFill/>
        <a:ln w="9525">
          <a:noFill/>
          <a:miter lim="800000"/>
        </a:ln>
      </xdr:spPr>
    </xdr:sp>
    <xdr:clientData/>
  </xdr:oneCellAnchor>
  <xdr:oneCellAnchor>
    <xdr:from>
      <xdr:col>3</xdr:col>
      <xdr:colOff>0</xdr:colOff>
      <xdr:row>27</xdr:row>
      <xdr:rowOff>76200</xdr:rowOff>
    </xdr:from>
    <xdr:ext cx="66675" cy="255270"/>
    <xdr:sp>
      <xdr:nvSpPr>
        <xdr:cNvPr id="61" name="Text Box 10"/>
        <xdr:cNvSpPr txBox="1">
          <a:spLocks noChangeArrowheads="1"/>
        </xdr:cNvSpPr>
      </xdr:nvSpPr>
      <xdr:spPr>
        <a:xfrm>
          <a:off x="4824095" y="12692380"/>
          <a:ext cx="66675" cy="255270"/>
        </a:xfrm>
        <a:prstGeom prst="rect">
          <a:avLst/>
        </a:prstGeom>
        <a:noFill/>
        <a:ln w="9525">
          <a:noFill/>
          <a:miter lim="800000"/>
        </a:ln>
      </xdr:spPr>
    </xdr:sp>
    <xdr:clientData/>
  </xdr:oneCellAnchor>
  <xdr:oneCellAnchor>
    <xdr:from>
      <xdr:col>5</xdr:col>
      <xdr:colOff>355600</xdr:colOff>
      <xdr:row>29</xdr:row>
      <xdr:rowOff>488950</xdr:rowOff>
    </xdr:from>
    <xdr:ext cx="66675" cy="255270"/>
    <xdr:sp>
      <xdr:nvSpPr>
        <xdr:cNvPr id="62" name="Text Box 10"/>
        <xdr:cNvSpPr txBox="1">
          <a:spLocks noChangeArrowheads="1"/>
        </xdr:cNvSpPr>
      </xdr:nvSpPr>
      <xdr:spPr>
        <a:xfrm>
          <a:off x="6646545" y="13657580"/>
          <a:ext cx="66675" cy="255270"/>
        </a:xfrm>
        <a:prstGeom prst="rect">
          <a:avLst/>
        </a:prstGeom>
        <a:noFill/>
        <a:ln w="9525">
          <a:noFill/>
          <a:miter lim="800000"/>
        </a:ln>
      </xdr:spPr>
    </xdr:sp>
    <xdr:clientData/>
  </xdr:oneCellAnchor>
  <xdr:twoCellAnchor editAs="oneCell">
    <xdr:from>
      <xdr:col>3</xdr:col>
      <xdr:colOff>0</xdr:colOff>
      <xdr:row>379</xdr:row>
      <xdr:rowOff>0</xdr:rowOff>
    </xdr:from>
    <xdr:to>
      <xdr:col>3</xdr:col>
      <xdr:colOff>66675</xdr:colOff>
      <xdr:row>380</xdr:row>
      <xdr:rowOff>49385</xdr:rowOff>
    </xdr:to>
    <xdr:sp>
      <xdr:nvSpPr>
        <xdr:cNvPr id="63" name="Text Box 10"/>
        <xdr:cNvSpPr txBox="1">
          <a:spLocks noChangeArrowheads="1"/>
        </xdr:cNvSpPr>
      </xdr:nvSpPr>
      <xdr:spPr>
        <a:xfrm>
          <a:off x="4824095" y="153290905"/>
          <a:ext cx="66675" cy="239395"/>
        </a:xfrm>
        <a:prstGeom prst="rect">
          <a:avLst/>
        </a:prstGeom>
        <a:noFill/>
        <a:ln w="9525">
          <a:noFill/>
          <a:miter lim="800000"/>
        </a:ln>
      </xdr:spPr>
    </xdr:sp>
    <xdr:clientData/>
  </xdr:twoCellAnchor>
  <xdr:twoCellAnchor editAs="oneCell">
    <xdr:from>
      <xdr:col>3</xdr:col>
      <xdr:colOff>0</xdr:colOff>
      <xdr:row>379</xdr:row>
      <xdr:rowOff>0</xdr:rowOff>
    </xdr:from>
    <xdr:to>
      <xdr:col>3</xdr:col>
      <xdr:colOff>5790</xdr:colOff>
      <xdr:row>380</xdr:row>
      <xdr:rowOff>51291</xdr:rowOff>
    </xdr:to>
    <xdr:sp>
      <xdr:nvSpPr>
        <xdr:cNvPr id="64" name="Text Box 10"/>
        <xdr:cNvSpPr txBox="1">
          <a:spLocks noChangeArrowheads="1"/>
        </xdr:cNvSpPr>
      </xdr:nvSpPr>
      <xdr:spPr>
        <a:xfrm>
          <a:off x="4824095" y="153290905"/>
          <a:ext cx="5715" cy="241300"/>
        </a:xfrm>
        <a:prstGeom prst="rect">
          <a:avLst/>
        </a:prstGeom>
        <a:noFill/>
        <a:ln w="9525">
          <a:noFill/>
          <a:miter lim="800000"/>
        </a:ln>
      </xdr:spPr>
    </xdr:sp>
    <xdr:clientData/>
  </xdr:twoCellAnchor>
  <xdr:twoCellAnchor editAs="oneCell">
    <xdr:from>
      <xdr:col>3</xdr:col>
      <xdr:colOff>0</xdr:colOff>
      <xdr:row>379</xdr:row>
      <xdr:rowOff>0</xdr:rowOff>
    </xdr:from>
    <xdr:to>
      <xdr:col>3</xdr:col>
      <xdr:colOff>5790</xdr:colOff>
      <xdr:row>380</xdr:row>
      <xdr:rowOff>51290</xdr:rowOff>
    </xdr:to>
    <xdr:sp>
      <xdr:nvSpPr>
        <xdr:cNvPr id="65" name="Text Box 10"/>
        <xdr:cNvSpPr txBox="1">
          <a:spLocks noChangeArrowheads="1"/>
        </xdr:cNvSpPr>
      </xdr:nvSpPr>
      <xdr:spPr>
        <a:xfrm>
          <a:off x="4824095" y="153290905"/>
          <a:ext cx="5715" cy="241300"/>
        </a:xfrm>
        <a:prstGeom prst="rect">
          <a:avLst/>
        </a:prstGeom>
        <a:noFill/>
        <a:ln w="9525">
          <a:noFill/>
          <a:miter lim="800000"/>
        </a:ln>
      </xdr:spPr>
    </xdr:sp>
    <xdr:clientData/>
  </xdr:twoCellAnchor>
  <xdr:twoCellAnchor editAs="oneCell">
    <xdr:from>
      <xdr:col>3</xdr:col>
      <xdr:colOff>0</xdr:colOff>
      <xdr:row>379</xdr:row>
      <xdr:rowOff>0</xdr:rowOff>
    </xdr:from>
    <xdr:to>
      <xdr:col>3</xdr:col>
      <xdr:colOff>66675</xdr:colOff>
      <xdr:row>380</xdr:row>
      <xdr:rowOff>105395</xdr:rowOff>
    </xdr:to>
    <xdr:sp>
      <xdr:nvSpPr>
        <xdr:cNvPr id="66" name="Text Box 10"/>
        <xdr:cNvSpPr txBox="1">
          <a:spLocks noChangeArrowheads="1"/>
        </xdr:cNvSpPr>
      </xdr:nvSpPr>
      <xdr:spPr>
        <a:xfrm>
          <a:off x="4824095" y="153290905"/>
          <a:ext cx="66675" cy="295275"/>
        </a:xfrm>
        <a:prstGeom prst="rect">
          <a:avLst/>
        </a:prstGeom>
        <a:noFill/>
        <a:ln w="9525">
          <a:noFill/>
          <a:miter lim="800000"/>
        </a:ln>
      </xdr:spPr>
    </xdr:sp>
    <xdr:clientData/>
  </xdr:twoCellAnchor>
  <xdr:twoCellAnchor editAs="oneCell">
    <xdr:from>
      <xdr:col>3</xdr:col>
      <xdr:colOff>0</xdr:colOff>
      <xdr:row>379</xdr:row>
      <xdr:rowOff>0</xdr:rowOff>
    </xdr:from>
    <xdr:to>
      <xdr:col>3</xdr:col>
      <xdr:colOff>5790</xdr:colOff>
      <xdr:row>380</xdr:row>
      <xdr:rowOff>39637</xdr:rowOff>
    </xdr:to>
    <xdr:sp>
      <xdr:nvSpPr>
        <xdr:cNvPr id="67" name="Text Box 10"/>
        <xdr:cNvSpPr txBox="1">
          <a:spLocks noChangeArrowheads="1"/>
        </xdr:cNvSpPr>
      </xdr:nvSpPr>
      <xdr:spPr>
        <a:xfrm>
          <a:off x="4824095" y="153290905"/>
          <a:ext cx="5715" cy="229870"/>
        </a:xfrm>
        <a:prstGeom prst="rect">
          <a:avLst/>
        </a:prstGeom>
        <a:noFill/>
        <a:ln w="9525">
          <a:noFill/>
          <a:miter lim="800000"/>
        </a:ln>
      </xdr:spPr>
    </xdr:sp>
    <xdr:clientData/>
  </xdr:twoCellAnchor>
  <xdr:twoCellAnchor editAs="oneCell">
    <xdr:from>
      <xdr:col>3</xdr:col>
      <xdr:colOff>0</xdr:colOff>
      <xdr:row>379</xdr:row>
      <xdr:rowOff>0</xdr:rowOff>
    </xdr:from>
    <xdr:to>
      <xdr:col>3</xdr:col>
      <xdr:colOff>5790</xdr:colOff>
      <xdr:row>380</xdr:row>
      <xdr:rowOff>39636</xdr:rowOff>
    </xdr:to>
    <xdr:sp>
      <xdr:nvSpPr>
        <xdr:cNvPr id="68" name="Text Box 10"/>
        <xdr:cNvSpPr txBox="1">
          <a:spLocks noChangeArrowheads="1"/>
        </xdr:cNvSpPr>
      </xdr:nvSpPr>
      <xdr:spPr>
        <a:xfrm>
          <a:off x="4824095" y="153290905"/>
          <a:ext cx="5715" cy="229870"/>
        </a:xfrm>
        <a:prstGeom prst="rect">
          <a:avLst/>
        </a:prstGeom>
        <a:noFill/>
        <a:ln w="9525">
          <a:noFill/>
          <a:miter lim="800000"/>
        </a:ln>
      </xdr:spPr>
    </xdr:sp>
    <xdr:clientData/>
  </xdr:twoCellAnchor>
  <xdr:twoCellAnchor editAs="oneCell">
    <xdr:from>
      <xdr:col>3</xdr:col>
      <xdr:colOff>0</xdr:colOff>
      <xdr:row>379</xdr:row>
      <xdr:rowOff>0</xdr:rowOff>
    </xdr:from>
    <xdr:to>
      <xdr:col>3</xdr:col>
      <xdr:colOff>66675</xdr:colOff>
      <xdr:row>380</xdr:row>
      <xdr:rowOff>105395</xdr:rowOff>
    </xdr:to>
    <xdr:sp>
      <xdr:nvSpPr>
        <xdr:cNvPr id="69" name="Text Box 10"/>
        <xdr:cNvSpPr txBox="1">
          <a:spLocks noChangeArrowheads="1"/>
        </xdr:cNvSpPr>
      </xdr:nvSpPr>
      <xdr:spPr>
        <a:xfrm>
          <a:off x="4824095" y="153290905"/>
          <a:ext cx="66675" cy="295275"/>
        </a:xfrm>
        <a:prstGeom prst="rect">
          <a:avLst/>
        </a:prstGeom>
        <a:noFill/>
        <a:ln w="9525">
          <a:noFill/>
          <a:miter lim="800000"/>
        </a:ln>
      </xdr:spPr>
    </xdr:sp>
    <xdr:clientData/>
  </xdr:twoCellAnchor>
  <xdr:twoCellAnchor editAs="oneCell">
    <xdr:from>
      <xdr:col>3</xdr:col>
      <xdr:colOff>0</xdr:colOff>
      <xdr:row>379</xdr:row>
      <xdr:rowOff>0</xdr:rowOff>
    </xdr:from>
    <xdr:to>
      <xdr:col>3</xdr:col>
      <xdr:colOff>7060</xdr:colOff>
      <xdr:row>380</xdr:row>
      <xdr:rowOff>39637</xdr:rowOff>
    </xdr:to>
    <xdr:sp>
      <xdr:nvSpPr>
        <xdr:cNvPr id="70" name="Text Box 10"/>
        <xdr:cNvSpPr txBox="1">
          <a:spLocks noChangeArrowheads="1"/>
        </xdr:cNvSpPr>
      </xdr:nvSpPr>
      <xdr:spPr>
        <a:xfrm>
          <a:off x="4824095" y="153290905"/>
          <a:ext cx="6985" cy="229870"/>
        </a:xfrm>
        <a:prstGeom prst="rect">
          <a:avLst/>
        </a:prstGeom>
        <a:noFill/>
        <a:ln w="9525">
          <a:noFill/>
          <a:miter lim="800000"/>
        </a:ln>
      </xdr:spPr>
    </xdr:sp>
    <xdr:clientData/>
  </xdr:twoCellAnchor>
  <xdr:twoCellAnchor editAs="oneCell">
    <xdr:from>
      <xdr:col>3</xdr:col>
      <xdr:colOff>0</xdr:colOff>
      <xdr:row>379</xdr:row>
      <xdr:rowOff>0</xdr:rowOff>
    </xdr:from>
    <xdr:to>
      <xdr:col>3</xdr:col>
      <xdr:colOff>7060</xdr:colOff>
      <xdr:row>380</xdr:row>
      <xdr:rowOff>39636</xdr:rowOff>
    </xdr:to>
    <xdr:sp>
      <xdr:nvSpPr>
        <xdr:cNvPr id="71" name="Text Box 10"/>
        <xdr:cNvSpPr txBox="1">
          <a:spLocks noChangeArrowheads="1"/>
        </xdr:cNvSpPr>
      </xdr:nvSpPr>
      <xdr:spPr>
        <a:xfrm>
          <a:off x="4824095" y="153290905"/>
          <a:ext cx="6985" cy="229870"/>
        </a:xfrm>
        <a:prstGeom prst="rect">
          <a:avLst/>
        </a:prstGeom>
        <a:noFill/>
        <a:ln w="9525">
          <a:noFill/>
          <a:miter lim="800000"/>
        </a:ln>
      </xdr:spPr>
    </xdr:sp>
    <xdr:clientData/>
  </xdr:twoCellAnchor>
  <xdr:oneCellAnchor>
    <xdr:from>
      <xdr:col>3</xdr:col>
      <xdr:colOff>0</xdr:colOff>
      <xdr:row>379</xdr:row>
      <xdr:rowOff>0</xdr:rowOff>
    </xdr:from>
    <xdr:ext cx="66675" cy="292002"/>
    <xdr:sp>
      <xdr:nvSpPr>
        <xdr:cNvPr id="72" name="Text Box 10"/>
        <xdr:cNvSpPr txBox="1">
          <a:spLocks noChangeArrowheads="1"/>
        </xdr:cNvSpPr>
      </xdr:nvSpPr>
      <xdr:spPr>
        <a:xfrm>
          <a:off x="4824095" y="153290905"/>
          <a:ext cx="66675" cy="291465"/>
        </a:xfrm>
        <a:prstGeom prst="rect">
          <a:avLst/>
        </a:prstGeom>
        <a:noFill/>
        <a:ln w="9525">
          <a:noFill/>
          <a:miter lim="800000"/>
        </a:ln>
      </xdr:spPr>
    </xdr:sp>
    <xdr:clientData/>
  </xdr:oneCellAnchor>
  <xdr:oneCellAnchor>
    <xdr:from>
      <xdr:col>3</xdr:col>
      <xdr:colOff>0</xdr:colOff>
      <xdr:row>379</xdr:row>
      <xdr:rowOff>0</xdr:rowOff>
    </xdr:from>
    <xdr:ext cx="5715" cy="225328"/>
    <xdr:sp>
      <xdr:nvSpPr>
        <xdr:cNvPr id="73" name="Text Box 10"/>
        <xdr:cNvSpPr txBox="1">
          <a:spLocks noChangeArrowheads="1"/>
        </xdr:cNvSpPr>
      </xdr:nvSpPr>
      <xdr:spPr>
        <a:xfrm>
          <a:off x="4824095" y="153290905"/>
          <a:ext cx="5715" cy="224790"/>
        </a:xfrm>
        <a:prstGeom prst="rect">
          <a:avLst/>
        </a:prstGeom>
        <a:noFill/>
        <a:ln w="9525">
          <a:noFill/>
          <a:miter lim="800000"/>
        </a:ln>
      </xdr:spPr>
    </xdr:sp>
    <xdr:clientData/>
  </xdr:oneCellAnchor>
  <xdr:oneCellAnchor>
    <xdr:from>
      <xdr:col>3</xdr:col>
      <xdr:colOff>0</xdr:colOff>
      <xdr:row>379</xdr:row>
      <xdr:rowOff>0</xdr:rowOff>
    </xdr:from>
    <xdr:ext cx="5715" cy="225327"/>
    <xdr:sp>
      <xdr:nvSpPr>
        <xdr:cNvPr id="74" name="Text Box 10"/>
        <xdr:cNvSpPr txBox="1">
          <a:spLocks noChangeArrowheads="1"/>
        </xdr:cNvSpPr>
      </xdr:nvSpPr>
      <xdr:spPr>
        <a:xfrm>
          <a:off x="4824095" y="153290905"/>
          <a:ext cx="5715" cy="224790"/>
        </a:xfrm>
        <a:prstGeom prst="rect">
          <a:avLst/>
        </a:prstGeom>
        <a:noFill/>
        <a:ln w="9525">
          <a:noFill/>
          <a:miter lim="800000"/>
        </a:ln>
      </xdr:spPr>
    </xdr:sp>
    <xdr:clientData/>
  </xdr:oneCellAnchor>
  <xdr:twoCellAnchor>
    <xdr:from>
      <xdr:col>3</xdr:col>
      <xdr:colOff>0</xdr:colOff>
      <xdr:row>4</xdr:row>
      <xdr:rowOff>0</xdr:rowOff>
    </xdr:from>
    <xdr:to>
      <xdr:col>6</xdr:col>
      <xdr:colOff>390525</xdr:colOff>
      <xdr:row>4</xdr:row>
      <xdr:rowOff>0</xdr:rowOff>
    </xdr:to>
    <xdr:sp>
      <xdr:nvSpPr>
        <xdr:cNvPr id="75" name="Text Box 2"/>
        <xdr:cNvSpPr txBox="1">
          <a:spLocks noChangeArrowheads="1"/>
        </xdr:cNvSpPr>
      </xdr:nvSpPr>
      <xdr:spPr>
        <a:xfrm>
          <a:off x="4824095" y="1824355"/>
          <a:ext cx="282130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4</xdr:row>
      <xdr:rowOff>0</xdr:rowOff>
    </xdr:from>
    <xdr:to>
      <xdr:col>6</xdr:col>
      <xdr:colOff>600075</xdr:colOff>
      <xdr:row>4</xdr:row>
      <xdr:rowOff>0</xdr:rowOff>
    </xdr:to>
    <xdr:sp>
      <xdr:nvSpPr>
        <xdr:cNvPr id="77" name="Text Box 4"/>
        <xdr:cNvSpPr txBox="1">
          <a:spLocks noChangeArrowheads="1"/>
        </xdr:cNvSpPr>
      </xdr:nvSpPr>
      <xdr:spPr>
        <a:xfrm>
          <a:off x="4824095" y="1824355"/>
          <a:ext cx="303085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4</xdr:row>
      <xdr:rowOff>0</xdr:rowOff>
    </xdr:from>
    <xdr:to>
      <xdr:col>6</xdr:col>
      <xdr:colOff>314325</xdr:colOff>
      <xdr:row>4</xdr:row>
      <xdr:rowOff>0</xdr:rowOff>
    </xdr:to>
    <xdr:sp>
      <xdr:nvSpPr>
        <xdr:cNvPr id="79" name="Text Box 6"/>
        <xdr:cNvSpPr txBox="1">
          <a:spLocks noChangeArrowheads="1"/>
        </xdr:cNvSpPr>
      </xdr:nvSpPr>
      <xdr:spPr>
        <a:xfrm>
          <a:off x="4824095" y="1824355"/>
          <a:ext cx="274510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editAs="oneCell">
    <xdr:from>
      <xdr:col>3</xdr:col>
      <xdr:colOff>0</xdr:colOff>
      <xdr:row>26</xdr:row>
      <xdr:rowOff>0</xdr:rowOff>
    </xdr:from>
    <xdr:to>
      <xdr:col>3</xdr:col>
      <xdr:colOff>66675</xdr:colOff>
      <xdr:row>26</xdr:row>
      <xdr:rowOff>225006</xdr:rowOff>
    </xdr:to>
    <xdr:sp>
      <xdr:nvSpPr>
        <xdr:cNvPr id="81" name="Text Box 10"/>
        <xdr:cNvSpPr txBox="1">
          <a:spLocks noChangeArrowheads="1"/>
        </xdr:cNvSpPr>
      </xdr:nvSpPr>
      <xdr:spPr>
        <a:xfrm>
          <a:off x="4824095" y="11349355"/>
          <a:ext cx="66675" cy="224790"/>
        </a:xfrm>
        <a:prstGeom prst="rect">
          <a:avLst/>
        </a:prstGeom>
        <a:noFill/>
        <a:ln w="9525">
          <a:noFill/>
          <a:miter lim="800000"/>
        </a:ln>
      </xdr:spPr>
    </xdr:sp>
    <xdr:clientData/>
  </xdr:twoCellAnchor>
  <xdr:twoCellAnchor editAs="oneCell">
    <xdr:from>
      <xdr:col>3</xdr:col>
      <xdr:colOff>0</xdr:colOff>
      <xdr:row>379</xdr:row>
      <xdr:rowOff>0</xdr:rowOff>
    </xdr:from>
    <xdr:to>
      <xdr:col>3</xdr:col>
      <xdr:colOff>66675</xdr:colOff>
      <xdr:row>381</xdr:row>
      <xdr:rowOff>131889</xdr:rowOff>
    </xdr:to>
    <xdr:sp>
      <xdr:nvSpPr>
        <xdr:cNvPr id="82" name="Text Box 10"/>
        <xdr:cNvSpPr txBox="1">
          <a:spLocks noChangeArrowheads="1"/>
        </xdr:cNvSpPr>
      </xdr:nvSpPr>
      <xdr:spPr>
        <a:xfrm>
          <a:off x="4824095" y="153290905"/>
          <a:ext cx="66675" cy="502920"/>
        </a:xfrm>
        <a:prstGeom prst="rect">
          <a:avLst/>
        </a:prstGeom>
        <a:noFill/>
        <a:ln w="9525">
          <a:noFill/>
          <a:miter lim="800000"/>
        </a:ln>
      </xdr:spPr>
    </xdr:sp>
    <xdr:clientData/>
  </xdr:twoCellAnchor>
  <xdr:twoCellAnchor editAs="oneCell">
    <xdr:from>
      <xdr:col>3</xdr:col>
      <xdr:colOff>0</xdr:colOff>
      <xdr:row>379</xdr:row>
      <xdr:rowOff>0</xdr:rowOff>
    </xdr:from>
    <xdr:to>
      <xdr:col>3</xdr:col>
      <xdr:colOff>7060</xdr:colOff>
      <xdr:row>381</xdr:row>
      <xdr:rowOff>65215</xdr:rowOff>
    </xdr:to>
    <xdr:sp>
      <xdr:nvSpPr>
        <xdr:cNvPr id="83" name="Text Box 10"/>
        <xdr:cNvSpPr txBox="1">
          <a:spLocks noChangeArrowheads="1"/>
        </xdr:cNvSpPr>
      </xdr:nvSpPr>
      <xdr:spPr>
        <a:xfrm>
          <a:off x="4824095" y="153290905"/>
          <a:ext cx="6985" cy="436245"/>
        </a:xfrm>
        <a:prstGeom prst="rect">
          <a:avLst/>
        </a:prstGeom>
        <a:noFill/>
        <a:ln w="9525">
          <a:noFill/>
          <a:miter lim="800000"/>
        </a:ln>
      </xdr:spPr>
    </xdr:sp>
    <xdr:clientData/>
  </xdr:twoCellAnchor>
  <xdr:twoCellAnchor editAs="oneCell">
    <xdr:from>
      <xdr:col>3</xdr:col>
      <xdr:colOff>0</xdr:colOff>
      <xdr:row>379</xdr:row>
      <xdr:rowOff>0</xdr:rowOff>
    </xdr:from>
    <xdr:to>
      <xdr:col>3</xdr:col>
      <xdr:colOff>7060</xdr:colOff>
      <xdr:row>381</xdr:row>
      <xdr:rowOff>65214</xdr:rowOff>
    </xdr:to>
    <xdr:sp>
      <xdr:nvSpPr>
        <xdr:cNvPr id="84" name="Text Box 10"/>
        <xdr:cNvSpPr txBox="1">
          <a:spLocks noChangeArrowheads="1"/>
        </xdr:cNvSpPr>
      </xdr:nvSpPr>
      <xdr:spPr>
        <a:xfrm>
          <a:off x="4824095" y="153290905"/>
          <a:ext cx="6985" cy="436245"/>
        </a:xfrm>
        <a:prstGeom prst="rect">
          <a:avLst/>
        </a:prstGeom>
        <a:noFill/>
        <a:ln w="9525">
          <a:noFill/>
          <a:miter lim="800000"/>
        </a:ln>
      </xdr:spPr>
    </xdr:sp>
    <xdr:clientData/>
  </xdr:twoCellAnchor>
  <xdr:oneCellAnchor>
    <xdr:from>
      <xdr:col>3</xdr:col>
      <xdr:colOff>0</xdr:colOff>
      <xdr:row>26</xdr:row>
      <xdr:rowOff>0</xdr:rowOff>
    </xdr:from>
    <xdr:ext cx="66675" cy="255270"/>
    <xdr:sp>
      <xdr:nvSpPr>
        <xdr:cNvPr id="85" name="Text Box 10"/>
        <xdr:cNvSpPr txBox="1">
          <a:spLocks noChangeArrowheads="1"/>
        </xdr:cNvSpPr>
      </xdr:nvSpPr>
      <xdr:spPr>
        <a:xfrm>
          <a:off x="4824095" y="11349355"/>
          <a:ext cx="66675" cy="255270"/>
        </a:xfrm>
        <a:prstGeom prst="rect">
          <a:avLst/>
        </a:prstGeom>
        <a:noFill/>
        <a:ln w="9525">
          <a:noFill/>
          <a:miter lim="800000"/>
        </a:ln>
      </xdr:spPr>
    </xdr:sp>
    <xdr:clientData/>
  </xdr:oneCellAnchor>
  <xdr:oneCellAnchor>
    <xdr:from>
      <xdr:col>3</xdr:col>
      <xdr:colOff>0</xdr:colOff>
      <xdr:row>26</xdr:row>
      <xdr:rowOff>0</xdr:rowOff>
    </xdr:from>
    <xdr:ext cx="66675" cy="255270"/>
    <xdr:sp>
      <xdr:nvSpPr>
        <xdr:cNvPr id="86" name="Text Box 10"/>
        <xdr:cNvSpPr txBox="1">
          <a:spLocks noChangeArrowheads="1"/>
        </xdr:cNvSpPr>
      </xdr:nvSpPr>
      <xdr:spPr>
        <a:xfrm>
          <a:off x="4824095" y="11349355"/>
          <a:ext cx="66675" cy="255270"/>
        </a:xfrm>
        <a:prstGeom prst="rect">
          <a:avLst/>
        </a:prstGeom>
        <a:noFill/>
        <a:ln w="9525">
          <a:noFill/>
          <a:miter lim="800000"/>
        </a:ln>
      </xdr:spPr>
    </xdr:sp>
    <xdr:clientData/>
  </xdr:oneCellAnchor>
  <xdr:oneCellAnchor>
    <xdr:from>
      <xdr:col>3</xdr:col>
      <xdr:colOff>0</xdr:colOff>
      <xdr:row>26</xdr:row>
      <xdr:rowOff>0</xdr:rowOff>
    </xdr:from>
    <xdr:ext cx="66675" cy="255270"/>
    <xdr:sp>
      <xdr:nvSpPr>
        <xdr:cNvPr id="87" name="Text Box 10"/>
        <xdr:cNvSpPr txBox="1">
          <a:spLocks noChangeArrowheads="1"/>
        </xdr:cNvSpPr>
      </xdr:nvSpPr>
      <xdr:spPr>
        <a:xfrm>
          <a:off x="4824095" y="11349355"/>
          <a:ext cx="66675" cy="255270"/>
        </a:xfrm>
        <a:prstGeom prst="rect">
          <a:avLst/>
        </a:prstGeom>
        <a:noFill/>
        <a:ln w="9525">
          <a:noFill/>
          <a:miter lim="800000"/>
        </a:ln>
      </xdr:spPr>
    </xdr:sp>
    <xdr:clientData/>
  </xdr:oneCellAnchor>
  <xdr:oneCellAnchor>
    <xdr:from>
      <xdr:col>3</xdr:col>
      <xdr:colOff>0</xdr:colOff>
      <xdr:row>26</xdr:row>
      <xdr:rowOff>0</xdr:rowOff>
    </xdr:from>
    <xdr:ext cx="66675" cy="255270"/>
    <xdr:sp>
      <xdr:nvSpPr>
        <xdr:cNvPr id="88" name="Text Box 10"/>
        <xdr:cNvSpPr txBox="1">
          <a:spLocks noChangeArrowheads="1"/>
        </xdr:cNvSpPr>
      </xdr:nvSpPr>
      <xdr:spPr>
        <a:xfrm>
          <a:off x="4824095" y="11349355"/>
          <a:ext cx="66675" cy="255270"/>
        </a:xfrm>
        <a:prstGeom prst="rect">
          <a:avLst/>
        </a:prstGeom>
        <a:noFill/>
        <a:ln w="9525">
          <a:noFill/>
          <a:miter lim="800000"/>
        </a:ln>
      </xdr:spPr>
    </xdr:sp>
    <xdr:clientData/>
  </xdr:oneCellAnchor>
  <xdr:oneCellAnchor>
    <xdr:from>
      <xdr:col>3</xdr:col>
      <xdr:colOff>0</xdr:colOff>
      <xdr:row>26</xdr:row>
      <xdr:rowOff>0</xdr:rowOff>
    </xdr:from>
    <xdr:ext cx="66675" cy="255270"/>
    <xdr:sp>
      <xdr:nvSpPr>
        <xdr:cNvPr id="89" name="Text Box 10"/>
        <xdr:cNvSpPr txBox="1">
          <a:spLocks noChangeArrowheads="1"/>
        </xdr:cNvSpPr>
      </xdr:nvSpPr>
      <xdr:spPr>
        <a:xfrm>
          <a:off x="4824095" y="11349355"/>
          <a:ext cx="66675" cy="255270"/>
        </a:xfrm>
        <a:prstGeom prst="rect">
          <a:avLst/>
        </a:prstGeom>
        <a:noFill/>
        <a:ln w="9525">
          <a:noFill/>
          <a:miter lim="800000"/>
        </a:ln>
      </xdr:spPr>
    </xdr:sp>
    <xdr:clientData/>
  </xdr:oneCellAnchor>
  <xdr:oneCellAnchor>
    <xdr:from>
      <xdr:col>4</xdr:col>
      <xdr:colOff>0</xdr:colOff>
      <xdr:row>26</xdr:row>
      <xdr:rowOff>0</xdr:rowOff>
    </xdr:from>
    <xdr:ext cx="66675" cy="255270"/>
    <xdr:sp>
      <xdr:nvSpPr>
        <xdr:cNvPr id="90" name="Text Box 10"/>
        <xdr:cNvSpPr txBox="1">
          <a:spLocks noChangeArrowheads="1"/>
        </xdr:cNvSpPr>
      </xdr:nvSpPr>
      <xdr:spPr>
        <a:xfrm>
          <a:off x="5327015" y="11349355"/>
          <a:ext cx="66675" cy="255270"/>
        </a:xfrm>
        <a:prstGeom prst="rect">
          <a:avLst/>
        </a:prstGeom>
        <a:noFill/>
        <a:ln w="9525">
          <a:noFill/>
          <a:miter lim="800000"/>
        </a:ln>
      </xdr:spPr>
    </xdr:sp>
    <xdr:clientData/>
  </xdr:oneCellAnchor>
  <xdr:twoCellAnchor editAs="oneCell">
    <xdr:from>
      <xdr:col>3</xdr:col>
      <xdr:colOff>0</xdr:colOff>
      <xdr:row>379</xdr:row>
      <xdr:rowOff>0</xdr:rowOff>
    </xdr:from>
    <xdr:to>
      <xdr:col>3</xdr:col>
      <xdr:colOff>66675</xdr:colOff>
      <xdr:row>380</xdr:row>
      <xdr:rowOff>135874</xdr:rowOff>
    </xdr:to>
    <xdr:sp>
      <xdr:nvSpPr>
        <xdr:cNvPr id="91" name="Text Box 10"/>
        <xdr:cNvSpPr txBox="1">
          <a:spLocks noChangeArrowheads="1"/>
        </xdr:cNvSpPr>
      </xdr:nvSpPr>
      <xdr:spPr>
        <a:xfrm>
          <a:off x="4824095" y="153290905"/>
          <a:ext cx="66675" cy="325755"/>
        </a:xfrm>
        <a:prstGeom prst="rect">
          <a:avLst/>
        </a:prstGeom>
        <a:noFill/>
        <a:ln w="9525">
          <a:noFill/>
          <a:miter lim="800000"/>
        </a:ln>
      </xdr:spPr>
    </xdr:sp>
    <xdr:clientData/>
  </xdr:twoCellAnchor>
  <xdr:twoCellAnchor editAs="oneCell">
    <xdr:from>
      <xdr:col>3</xdr:col>
      <xdr:colOff>0</xdr:colOff>
      <xdr:row>379</xdr:row>
      <xdr:rowOff>0</xdr:rowOff>
    </xdr:from>
    <xdr:to>
      <xdr:col>3</xdr:col>
      <xdr:colOff>7060</xdr:colOff>
      <xdr:row>380</xdr:row>
      <xdr:rowOff>70116</xdr:rowOff>
    </xdr:to>
    <xdr:sp>
      <xdr:nvSpPr>
        <xdr:cNvPr id="92" name="Text Box 10"/>
        <xdr:cNvSpPr txBox="1">
          <a:spLocks noChangeArrowheads="1"/>
        </xdr:cNvSpPr>
      </xdr:nvSpPr>
      <xdr:spPr>
        <a:xfrm>
          <a:off x="4824095" y="153290905"/>
          <a:ext cx="6985" cy="260350"/>
        </a:xfrm>
        <a:prstGeom prst="rect">
          <a:avLst/>
        </a:prstGeom>
        <a:noFill/>
        <a:ln w="9525">
          <a:noFill/>
          <a:miter lim="800000"/>
        </a:ln>
      </xdr:spPr>
    </xdr:sp>
    <xdr:clientData/>
  </xdr:twoCellAnchor>
  <xdr:twoCellAnchor editAs="oneCell">
    <xdr:from>
      <xdr:col>3</xdr:col>
      <xdr:colOff>0</xdr:colOff>
      <xdr:row>379</xdr:row>
      <xdr:rowOff>0</xdr:rowOff>
    </xdr:from>
    <xdr:to>
      <xdr:col>3</xdr:col>
      <xdr:colOff>7060</xdr:colOff>
      <xdr:row>380</xdr:row>
      <xdr:rowOff>70115</xdr:rowOff>
    </xdr:to>
    <xdr:sp>
      <xdr:nvSpPr>
        <xdr:cNvPr id="93" name="Text Box 10"/>
        <xdr:cNvSpPr txBox="1">
          <a:spLocks noChangeArrowheads="1"/>
        </xdr:cNvSpPr>
      </xdr:nvSpPr>
      <xdr:spPr>
        <a:xfrm>
          <a:off x="4824095" y="153290905"/>
          <a:ext cx="6985" cy="260350"/>
        </a:xfrm>
        <a:prstGeom prst="rect">
          <a:avLst/>
        </a:prstGeom>
        <a:noFill/>
        <a:ln w="9525">
          <a:noFill/>
          <a:miter lim="800000"/>
        </a:ln>
      </xdr:spPr>
    </xdr:sp>
    <xdr:clientData/>
  </xdr:twoCellAnchor>
  <xdr:twoCellAnchor editAs="oneCell">
    <xdr:from>
      <xdr:col>3</xdr:col>
      <xdr:colOff>0</xdr:colOff>
      <xdr:row>379</xdr:row>
      <xdr:rowOff>0</xdr:rowOff>
    </xdr:from>
    <xdr:to>
      <xdr:col>3</xdr:col>
      <xdr:colOff>66675</xdr:colOff>
      <xdr:row>380</xdr:row>
      <xdr:rowOff>135874</xdr:rowOff>
    </xdr:to>
    <xdr:sp>
      <xdr:nvSpPr>
        <xdr:cNvPr id="94" name="Text Box 10"/>
        <xdr:cNvSpPr txBox="1">
          <a:spLocks noChangeArrowheads="1"/>
        </xdr:cNvSpPr>
      </xdr:nvSpPr>
      <xdr:spPr>
        <a:xfrm>
          <a:off x="4824095" y="153290905"/>
          <a:ext cx="66675" cy="325755"/>
        </a:xfrm>
        <a:prstGeom prst="rect">
          <a:avLst/>
        </a:prstGeom>
        <a:noFill/>
        <a:ln w="9525">
          <a:noFill/>
          <a:miter lim="800000"/>
        </a:ln>
      </xdr:spPr>
    </xdr:sp>
    <xdr:clientData/>
  </xdr:twoCellAnchor>
  <xdr:twoCellAnchor editAs="oneCell">
    <xdr:from>
      <xdr:col>3</xdr:col>
      <xdr:colOff>0</xdr:colOff>
      <xdr:row>379</xdr:row>
      <xdr:rowOff>0</xdr:rowOff>
    </xdr:from>
    <xdr:to>
      <xdr:col>3</xdr:col>
      <xdr:colOff>7060</xdr:colOff>
      <xdr:row>380</xdr:row>
      <xdr:rowOff>70116</xdr:rowOff>
    </xdr:to>
    <xdr:sp>
      <xdr:nvSpPr>
        <xdr:cNvPr id="95" name="Text Box 10"/>
        <xdr:cNvSpPr txBox="1">
          <a:spLocks noChangeArrowheads="1"/>
        </xdr:cNvSpPr>
      </xdr:nvSpPr>
      <xdr:spPr>
        <a:xfrm>
          <a:off x="4824095" y="153290905"/>
          <a:ext cx="6985" cy="260350"/>
        </a:xfrm>
        <a:prstGeom prst="rect">
          <a:avLst/>
        </a:prstGeom>
        <a:noFill/>
        <a:ln w="9525">
          <a:noFill/>
          <a:miter lim="800000"/>
        </a:ln>
      </xdr:spPr>
    </xdr:sp>
    <xdr:clientData/>
  </xdr:twoCellAnchor>
  <xdr:twoCellAnchor editAs="oneCell">
    <xdr:from>
      <xdr:col>3</xdr:col>
      <xdr:colOff>0</xdr:colOff>
      <xdr:row>379</xdr:row>
      <xdr:rowOff>0</xdr:rowOff>
    </xdr:from>
    <xdr:to>
      <xdr:col>3</xdr:col>
      <xdr:colOff>7060</xdr:colOff>
      <xdr:row>380</xdr:row>
      <xdr:rowOff>70115</xdr:rowOff>
    </xdr:to>
    <xdr:sp>
      <xdr:nvSpPr>
        <xdr:cNvPr id="96" name="Text Box 10"/>
        <xdr:cNvSpPr txBox="1">
          <a:spLocks noChangeArrowheads="1"/>
        </xdr:cNvSpPr>
      </xdr:nvSpPr>
      <xdr:spPr>
        <a:xfrm>
          <a:off x="4824095" y="153290905"/>
          <a:ext cx="6985" cy="260350"/>
        </a:xfrm>
        <a:prstGeom prst="rect">
          <a:avLst/>
        </a:prstGeom>
        <a:noFill/>
        <a:ln w="9525">
          <a:noFill/>
          <a:miter lim="800000"/>
        </a:ln>
      </xdr:spPr>
    </xdr:sp>
    <xdr:clientData/>
  </xdr:twoCellAnchor>
  <xdr:oneCellAnchor>
    <xdr:from>
      <xdr:col>3</xdr:col>
      <xdr:colOff>0</xdr:colOff>
      <xdr:row>379</xdr:row>
      <xdr:rowOff>0</xdr:rowOff>
    </xdr:from>
    <xdr:ext cx="66675" cy="292002"/>
    <xdr:sp>
      <xdr:nvSpPr>
        <xdr:cNvPr id="97" name="Text Box 10"/>
        <xdr:cNvSpPr txBox="1">
          <a:spLocks noChangeArrowheads="1"/>
        </xdr:cNvSpPr>
      </xdr:nvSpPr>
      <xdr:spPr>
        <a:xfrm>
          <a:off x="4824095" y="153290905"/>
          <a:ext cx="66675" cy="291465"/>
        </a:xfrm>
        <a:prstGeom prst="rect">
          <a:avLst/>
        </a:prstGeom>
        <a:noFill/>
        <a:ln w="9525">
          <a:noFill/>
          <a:miter lim="800000"/>
        </a:ln>
      </xdr:spPr>
    </xdr:sp>
    <xdr:clientData/>
  </xdr:oneCellAnchor>
  <xdr:oneCellAnchor>
    <xdr:from>
      <xdr:col>3</xdr:col>
      <xdr:colOff>0</xdr:colOff>
      <xdr:row>379</xdr:row>
      <xdr:rowOff>0</xdr:rowOff>
    </xdr:from>
    <xdr:ext cx="5715" cy="225328"/>
    <xdr:sp>
      <xdr:nvSpPr>
        <xdr:cNvPr id="98" name="Text Box 10"/>
        <xdr:cNvSpPr txBox="1">
          <a:spLocks noChangeArrowheads="1"/>
        </xdr:cNvSpPr>
      </xdr:nvSpPr>
      <xdr:spPr>
        <a:xfrm>
          <a:off x="4824095" y="153290905"/>
          <a:ext cx="5715" cy="224790"/>
        </a:xfrm>
        <a:prstGeom prst="rect">
          <a:avLst/>
        </a:prstGeom>
        <a:noFill/>
        <a:ln w="9525">
          <a:noFill/>
          <a:miter lim="800000"/>
        </a:ln>
      </xdr:spPr>
    </xdr:sp>
    <xdr:clientData/>
  </xdr:oneCellAnchor>
  <xdr:oneCellAnchor>
    <xdr:from>
      <xdr:col>3</xdr:col>
      <xdr:colOff>0</xdr:colOff>
      <xdr:row>379</xdr:row>
      <xdr:rowOff>0</xdr:rowOff>
    </xdr:from>
    <xdr:ext cx="5715" cy="225327"/>
    <xdr:sp>
      <xdr:nvSpPr>
        <xdr:cNvPr id="99" name="Text Box 10"/>
        <xdr:cNvSpPr txBox="1">
          <a:spLocks noChangeArrowheads="1"/>
        </xdr:cNvSpPr>
      </xdr:nvSpPr>
      <xdr:spPr>
        <a:xfrm>
          <a:off x="4824095" y="153290905"/>
          <a:ext cx="5715" cy="224790"/>
        </a:xfrm>
        <a:prstGeom prst="rect">
          <a:avLst/>
        </a:prstGeom>
        <a:noFill/>
        <a:ln w="9525">
          <a:noFill/>
          <a:miter lim="800000"/>
        </a:ln>
      </xdr:spPr>
    </xdr:sp>
    <xdr:clientData/>
  </xdr:oneCellAnchor>
  <xdr:twoCellAnchor>
    <xdr:from>
      <xdr:col>3</xdr:col>
      <xdr:colOff>0</xdr:colOff>
      <xdr:row>4</xdr:row>
      <xdr:rowOff>0</xdr:rowOff>
    </xdr:from>
    <xdr:to>
      <xdr:col>6</xdr:col>
      <xdr:colOff>390525</xdr:colOff>
      <xdr:row>4</xdr:row>
      <xdr:rowOff>0</xdr:rowOff>
    </xdr:to>
    <xdr:sp>
      <xdr:nvSpPr>
        <xdr:cNvPr id="100" name="Text Box 2"/>
        <xdr:cNvSpPr txBox="1">
          <a:spLocks noChangeArrowheads="1"/>
        </xdr:cNvSpPr>
      </xdr:nvSpPr>
      <xdr:spPr>
        <a:xfrm>
          <a:off x="4824095" y="1824355"/>
          <a:ext cx="282130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4</xdr:row>
      <xdr:rowOff>0</xdr:rowOff>
    </xdr:from>
    <xdr:to>
      <xdr:col>6</xdr:col>
      <xdr:colOff>600075</xdr:colOff>
      <xdr:row>4</xdr:row>
      <xdr:rowOff>0</xdr:rowOff>
    </xdr:to>
    <xdr:sp>
      <xdr:nvSpPr>
        <xdr:cNvPr id="102" name="Text Box 4"/>
        <xdr:cNvSpPr txBox="1">
          <a:spLocks noChangeArrowheads="1"/>
        </xdr:cNvSpPr>
      </xdr:nvSpPr>
      <xdr:spPr>
        <a:xfrm>
          <a:off x="4824095" y="1824355"/>
          <a:ext cx="303085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4</xdr:row>
      <xdr:rowOff>0</xdr:rowOff>
    </xdr:from>
    <xdr:to>
      <xdr:col>6</xdr:col>
      <xdr:colOff>314325</xdr:colOff>
      <xdr:row>4</xdr:row>
      <xdr:rowOff>0</xdr:rowOff>
    </xdr:to>
    <xdr:sp>
      <xdr:nvSpPr>
        <xdr:cNvPr id="104" name="Text Box 6"/>
        <xdr:cNvSpPr txBox="1">
          <a:spLocks noChangeArrowheads="1"/>
        </xdr:cNvSpPr>
      </xdr:nvSpPr>
      <xdr:spPr>
        <a:xfrm>
          <a:off x="4824095" y="1824355"/>
          <a:ext cx="274510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editAs="oneCell">
    <xdr:from>
      <xdr:col>3</xdr:col>
      <xdr:colOff>0</xdr:colOff>
      <xdr:row>27</xdr:row>
      <xdr:rowOff>76200</xdr:rowOff>
    </xdr:from>
    <xdr:to>
      <xdr:col>3</xdr:col>
      <xdr:colOff>73101</xdr:colOff>
      <xdr:row>27</xdr:row>
      <xdr:rowOff>166519</xdr:rowOff>
    </xdr:to>
    <xdr:sp>
      <xdr:nvSpPr>
        <xdr:cNvPr id="106" name="Text Box 10"/>
        <xdr:cNvSpPr txBox="1">
          <a:spLocks noChangeArrowheads="1"/>
        </xdr:cNvSpPr>
      </xdr:nvSpPr>
      <xdr:spPr>
        <a:xfrm>
          <a:off x="4824095" y="12692380"/>
          <a:ext cx="73025" cy="90170"/>
        </a:xfrm>
        <a:prstGeom prst="rect">
          <a:avLst/>
        </a:prstGeom>
        <a:noFill/>
        <a:ln w="9525">
          <a:noFill/>
          <a:miter lim="800000"/>
        </a:ln>
      </xdr:spPr>
    </xdr:sp>
    <xdr:clientData/>
  </xdr:twoCellAnchor>
  <xdr:oneCellAnchor>
    <xdr:from>
      <xdr:col>3</xdr:col>
      <xdr:colOff>0</xdr:colOff>
      <xdr:row>27</xdr:row>
      <xdr:rowOff>76200</xdr:rowOff>
    </xdr:from>
    <xdr:ext cx="66675" cy="255270"/>
    <xdr:sp>
      <xdr:nvSpPr>
        <xdr:cNvPr id="107" name="Text Box 10"/>
        <xdr:cNvSpPr txBox="1">
          <a:spLocks noChangeArrowheads="1"/>
        </xdr:cNvSpPr>
      </xdr:nvSpPr>
      <xdr:spPr>
        <a:xfrm>
          <a:off x="4824095" y="12692380"/>
          <a:ext cx="66675" cy="255270"/>
        </a:xfrm>
        <a:prstGeom prst="rect">
          <a:avLst/>
        </a:prstGeom>
        <a:noFill/>
        <a:ln w="9525">
          <a:noFill/>
          <a:miter lim="800000"/>
        </a:ln>
      </xdr:spPr>
    </xdr:sp>
    <xdr:clientData/>
  </xdr:oneCellAnchor>
  <xdr:oneCellAnchor>
    <xdr:from>
      <xdr:col>3</xdr:col>
      <xdr:colOff>0</xdr:colOff>
      <xdr:row>27</xdr:row>
      <xdr:rowOff>76200</xdr:rowOff>
    </xdr:from>
    <xdr:ext cx="66675" cy="255270"/>
    <xdr:sp>
      <xdr:nvSpPr>
        <xdr:cNvPr id="108" name="Text Box 10"/>
        <xdr:cNvSpPr txBox="1">
          <a:spLocks noChangeArrowheads="1"/>
        </xdr:cNvSpPr>
      </xdr:nvSpPr>
      <xdr:spPr>
        <a:xfrm>
          <a:off x="4824095" y="12692380"/>
          <a:ext cx="66675" cy="255270"/>
        </a:xfrm>
        <a:prstGeom prst="rect">
          <a:avLst/>
        </a:prstGeom>
        <a:noFill/>
        <a:ln w="9525">
          <a:noFill/>
          <a:miter lim="800000"/>
        </a:ln>
      </xdr:spPr>
    </xdr:sp>
    <xdr:clientData/>
  </xdr:oneCellAnchor>
  <xdr:oneCellAnchor>
    <xdr:from>
      <xdr:col>3</xdr:col>
      <xdr:colOff>0</xdr:colOff>
      <xdr:row>27</xdr:row>
      <xdr:rowOff>76200</xdr:rowOff>
    </xdr:from>
    <xdr:ext cx="66675" cy="255270"/>
    <xdr:sp>
      <xdr:nvSpPr>
        <xdr:cNvPr id="109" name="Text Box 10"/>
        <xdr:cNvSpPr txBox="1">
          <a:spLocks noChangeArrowheads="1"/>
        </xdr:cNvSpPr>
      </xdr:nvSpPr>
      <xdr:spPr>
        <a:xfrm>
          <a:off x="4824095" y="12692380"/>
          <a:ext cx="66675" cy="255270"/>
        </a:xfrm>
        <a:prstGeom prst="rect">
          <a:avLst/>
        </a:prstGeom>
        <a:noFill/>
        <a:ln w="9525">
          <a:noFill/>
          <a:miter lim="800000"/>
        </a:ln>
      </xdr:spPr>
    </xdr:sp>
    <xdr:clientData/>
  </xdr:oneCellAnchor>
  <xdr:oneCellAnchor>
    <xdr:from>
      <xdr:col>3</xdr:col>
      <xdr:colOff>0</xdr:colOff>
      <xdr:row>27</xdr:row>
      <xdr:rowOff>76200</xdr:rowOff>
    </xdr:from>
    <xdr:ext cx="66675" cy="255270"/>
    <xdr:sp>
      <xdr:nvSpPr>
        <xdr:cNvPr id="110" name="Text Box 10"/>
        <xdr:cNvSpPr txBox="1">
          <a:spLocks noChangeArrowheads="1"/>
        </xdr:cNvSpPr>
      </xdr:nvSpPr>
      <xdr:spPr>
        <a:xfrm>
          <a:off x="4824095" y="12692380"/>
          <a:ext cx="66675" cy="255270"/>
        </a:xfrm>
        <a:prstGeom prst="rect">
          <a:avLst/>
        </a:prstGeom>
        <a:noFill/>
        <a:ln w="9525">
          <a:noFill/>
          <a:miter lim="800000"/>
        </a:ln>
      </xdr:spPr>
    </xdr:sp>
    <xdr:clientData/>
  </xdr:oneCellAnchor>
  <xdr:oneCellAnchor>
    <xdr:from>
      <xdr:col>4</xdr:col>
      <xdr:colOff>196850</xdr:colOff>
      <xdr:row>27</xdr:row>
      <xdr:rowOff>28575</xdr:rowOff>
    </xdr:from>
    <xdr:ext cx="66675" cy="255270"/>
    <xdr:sp>
      <xdr:nvSpPr>
        <xdr:cNvPr id="111" name="Text Box 10"/>
        <xdr:cNvSpPr txBox="1">
          <a:spLocks noChangeArrowheads="1"/>
        </xdr:cNvSpPr>
      </xdr:nvSpPr>
      <xdr:spPr>
        <a:xfrm>
          <a:off x="5523865" y="12644755"/>
          <a:ext cx="66675" cy="255270"/>
        </a:xfrm>
        <a:prstGeom prst="rect">
          <a:avLst/>
        </a:prstGeom>
        <a:noFill/>
        <a:ln w="9525">
          <a:noFill/>
          <a:miter lim="800000"/>
        </a:ln>
      </xdr:spPr>
    </xdr:sp>
    <xdr:clientData/>
  </xdr:oneCellAnchor>
  <xdr:twoCellAnchor editAs="oneCell">
    <xdr:from>
      <xdr:col>3</xdr:col>
      <xdr:colOff>0</xdr:colOff>
      <xdr:row>378</xdr:row>
      <xdr:rowOff>0</xdr:rowOff>
    </xdr:from>
    <xdr:to>
      <xdr:col>3</xdr:col>
      <xdr:colOff>66675</xdr:colOff>
      <xdr:row>379</xdr:row>
      <xdr:rowOff>10990</xdr:rowOff>
    </xdr:to>
    <xdr:sp>
      <xdr:nvSpPr>
        <xdr:cNvPr id="112" name="Text Box 10"/>
        <xdr:cNvSpPr txBox="1">
          <a:spLocks noChangeArrowheads="1"/>
        </xdr:cNvSpPr>
      </xdr:nvSpPr>
      <xdr:spPr>
        <a:xfrm>
          <a:off x="4824095" y="153100405"/>
          <a:ext cx="66675" cy="201295"/>
        </a:xfrm>
        <a:prstGeom prst="rect">
          <a:avLst/>
        </a:prstGeom>
        <a:noFill/>
        <a:ln w="9525">
          <a:noFill/>
          <a:miter lim="800000"/>
        </a:ln>
      </xdr:spPr>
    </xdr:sp>
    <xdr:clientData/>
  </xdr:twoCellAnchor>
  <xdr:twoCellAnchor editAs="oneCell">
    <xdr:from>
      <xdr:col>3</xdr:col>
      <xdr:colOff>0</xdr:colOff>
      <xdr:row>378</xdr:row>
      <xdr:rowOff>0</xdr:rowOff>
    </xdr:from>
    <xdr:to>
      <xdr:col>3</xdr:col>
      <xdr:colOff>5790</xdr:colOff>
      <xdr:row>379</xdr:row>
      <xdr:rowOff>12896</xdr:rowOff>
    </xdr:to>
    <xdr:sp>
      <xdr:nvSpPr>
        <xdr:cNvPr id="113" name="Text Box 10"/>
        <xdr:cNvSpPr txBox="1">
          <a:spLocks noChangeArrowheads="1"/>
        </xdr:cNvSpPr>
      </xdr:nvSpPr>
      <xdr:spPr>
        <a:xfrm>
          <a:off x="4824095" y="153100405"/>
          <a:ext cx="5715" cy="203200"/>
        </a:xfrm>
        <a:prstGeom prst="rect">
          <a:avLst/>
        </a:prstGeom>
        <a:noFill/>
        <a:ln w="9525">
          <a:noFill/>
          <a:miter lim="800000"/>
        </a:ln>
      </xdr:spPr>
    </xdr:sp>
    <xdr:clientData/>
  </xdr:twoCellAnchor>
  <xdr:twoCellAnchor editAs="oneCell">
    <xdr:from>
      <xdr:col>3</xdr:col>
      <xdr:colOff>0</xdr:colOff>
      <xdr:row>378</xdr:row>
      <xdr:rowOff>0</xdr:rowOff>
    </xdr:from>
    <xdr:to>
      <xdr:col>3</xdr:col>
      <xdr:colOff>5790</xdr:colOff>
      <xdr:row>379</xdr:row>
      <xdr:rowOff>12895</xdr:rowOff>
    </xdr:to>
    <xdr:sp>
      <xdr:nvSpPr>
        <xdr:cNvPr id="114" name="Text Box 10"/>
        <xdr:cNvSpPr txBox="1">
          <a:spLocks noChangeArrowheads="1"/>
        </xdr:cNvSpPr>
      </xdr:nvSpPr>
      <xdr:spPr>
        <a:xfrm>
          <a:off x="4824095" y="153100405"/>
          <a:ext cx="5715" cy="203200"/>
        </a:xfrm>
        <a:prstGeom prst="rect">
          <a:avLst/>
        </a:prstGeom>
        <a:noFill/>
        <a:ln w="9525">
          <a:noFill/>
          <a:miter lim="800000"/>
        </a:ln>
      </xdr:spPr>
    </xdr:sp>
    <xdr:clientData/>
  </xdr:twoCellAnchor>
  <xdr:twoCellAnchor editAs="oneCell">
    <xdr:from>
      <xdr:col>3</xdr:col>
      <xdr:colOff>0</xdr:colOff>
      <xdr:row>378</xdr:row>
      <xdr:rowOff>0</xdr:rowOff>
    </xdr:from>
    <xdr:to>
      <xdr:col>3</xdr:col>
      <xdr:colOff>66675</xdr:colOff>
      <xdr:row>379</xdr:row>
      <xdr:rowOff>67000</xdr:rowOff>
    </xdr:to>
    <xdr:sp>
      <xdr:nvSpPr>
        <xdr:cNvPr id="115" name="Text Box 10"/>
        <xdr:cNvSpPr txBox="1">
          <a:spLocks noChangeArrowheads="1"/>
        </xdr:cNvSpPr>
      </xdr:nvSpPr>
      <xdr:spPr>
        <a:xfrm>
          <a:off x="4824095" y="153100405"/>
          <a:ext cx="66675" cy="257175"/>
        </a:xfrm>
        <a:prstGeom prst="rect">
          <a:avLst/>
        </a:prstGeom>
        <a:noFill/>
        <a:ln w="9525">
          <a:noFill/>
          <a:miter lim="800000"/>
        </a:ln>
      </xdr:spPr>
    </xdr:sp>
    <xdr:clientData/>
  </xdr:twoCellAnchor>
  <xdr:twoCellAnchor editAs="oneCell">
    <xdr:from>
      <xdr:col>3</xdr:col>
      <xdr:colOff>0</xdr:colOff>
      <xdr:row>378</xdr:row>
      <xdr:rowOff>0</xdr:rowOff>
    </xdr:from>
    <xdr:to>
      <xdr:col>3</xdr:col>
      <xdr:colOff>5790</xdr:colOff>
      <xdr:row>378</xdr:row>
      <xdr:rowOff>191742</xdr:rowOff>
    </xdr:to>
    <xdr:sp>
      <xdr:nvSpPr>
        <xdr:cNvPr id="116" name="Text Box 10"/>
        <xdr:cNvSpPr txBox="1">
          <a:spLocks noChangeArrowheads="1"/>
        </xdr:cNvSpPr>
      </xdr:nvSpPr>
      <xdr:spPr>
        <a:xfrm>
          <a:off x="4824095" y="153100405"/>
          <a:ext cx="5715" cy="191135"/>
        </a:xfrm>
        <a:prstGeom prst="rect">
          <a:avLst/>
        </a:prstGeom>
        <a:noFill/>
        <a:ln w="9525">
          <a:noFill/>
          <a:miter lim="800000"/>
        </a:ln>
      </xdr:spPr>
    </xdr:sp>
    <xdr:clientData/>
  </xdr:twoCellAnchor>
  <xdr:twoCellAnchor editAs="oneCell">
    <xdr:from>
      <xdr:col>3</xdr:col>
      <xdr:colOff>0</xdr:colOff>
      <xdr:row>378</xdr:row>
      <xdr:rowOff>0</xdr:rowOff>
    </xdr:from>
    <xdr:to>
      <xdr:col>3</xdr:col>
      <xdr:colOff>5790</xdr:colOff>
      <xdr:row>378</xdr:row>
      <xdr:rowOff>191741</xdr:rowOff>
    </xdr:to>
    <xdr:sp>
      <xdr:nvSpPr>
        <xdr:cNvPr id="117" name="Text Box 10"/>
        <xdr:cNvSpPr txBox="1">
          <a:spLocks noChangeArrowheads="1"/>
        </xdr:cNvSpPr>
      </xdr:nvSpPr>
      <xdr:spPr>
        <a:xfrm>
          <a:off x="4824095" y="153100405"/>
          <a:ext cx="5715" cy="191135"/>
        </a:xfrm>
        <a:prstGeom prst="rect">
          <a:avLst/>
        </a:prstGeom>
        <a:noFill/>
        <a:ln w="9525">
          <a:noFill/>
          <a:miter lim="800000"/>
        </a:ln>
      </xdr:spPr>
    </xdr:sp>
    <xdr:clientData/>
  </xdr:twoCellAnchor>
  <xdr:twoCellAnchor editAs="oneCell">
    <xdr:from>
      <xdr:col>3</xdr:col>
      <xdr:colOff>0</xdr:colOff>
      <xdr:row>378</xdr:row>
      <xdr:rowOff>0</xdr:rowOff>
    </xdr:from>
    <xdr:to>
      <xdr:col>3</xdr:col>
      <xdr:colOff>66675</xdr:colOff>
      <xdr:row>379</xdr:row>
      <xdr:rowOff>67000</xdr:rowOff>
    </xdr:to>
    <xdr:sp>
      <xdr:nvSpPr>
        <xdr:cNvPr id="118" name="Text Box 10"/>
        <xdr:cNvSpPr txBox="1">
          <a:spLocks noChangeArrowheads="1"/>
        </xdr:cNvSpPr>
      </xdr:nvSpPr>
      <xdr:spPr>
        <a:xfrm>
          <a:off x="4824095" y="153100405"/>
          <a:ext cx="66675" cy="257175"/>
        </a:xfrm>
        <a:prstGeom prst="rect">
          <a:avLst/>
        </a:prstGeom>
        <a:noFill/>
        <a:ln w="9525">
          <a:noFill/>
          <a:miter lim="800000"/>
        </a:ln>
      </xdr:spPr>
    </xdr:sp>
    <xdr:clientData/>
  </xdr:twoCellAnchor>
  <xdr:twoCellAnchor editAs="oneCell">
    <xdr:from>
      <xdr:col>3</xdr:col>
      <xdr:colOff>0</xdr:colOff>
      <xdr:row>378</xdr:row>
      <xdr:rowOff>0</xdr:rowOff>
    </xdr:from>
    <xdr:to>
      <xdr:col>3</xdr:col>
      <xdr:colOff>7060</xdr:colOff>
      <xdr:row>378</xdr:row>
      <xdr:rowOff>191742</xdr:rowOff>
    </xdr:to>
    <xdr:sp>
      <xdr:nvSpPr>
        <xdr:cNvPr id="119" name="Text Box 10"/>
        <xdr:cNvSpPr txBox="1">
          <a:spLocks noChangeArrowheads="1"/>
        </xdr:cNvSpPr>
      </xdr:nvSpPr>
      <xdr:spPr>
        <a:xfrm>
          <a:off x="4824095" y="153100405"/>
          <a:ext cx="6985" cy="191135"/>
        </a:xfrm>
        <a:prstGeom prst="rect">
          <a:avLst/>
        </a:prstGeom>
        <a:noFill/>
        <a:ln w="9525">
          <a:noFill/>
          <a:miter lim="800000"/>
        </a:ln>
      </xdr:spPr>
    </xdr:sp>
    <xdr:clientData/>
  </xdr:twoCellAnchor>
  <xdr:twoCellAnchor editAs="oneCell">
    <xdr:from>
      <xdr:col>3</xdr:col>
      <xdr:colOff>0</xdr:colOff>
      <xdr:row>378</xdr:row>
      <xdr:rowOff>0</xdr:rowOff>
    </xdr:from>
    <xdr:to>
      <xdr:col>3</xdr:col>
      <xdr:colOff>7060</xdr:colOff>
      <xdr:row>378</xdr:row>
      <xdr:rowOff>191741</xdr:rowOff>
    </xdr:to>
    <xdr:sp>
      <xdr:nvSpPr>
        <xdr:cNvPr id="120" name="Text Box 10"/>
        <xdr:cNvSpPr txBox="1">
          <a:spLocks noChangeArrowheads="1"/>
        </xdr:cNvSpPr>
      </xdr:nvSpPr>
      <xdr:spPr>
        <a:xfrm>
          <a:off x="4824095" y="153100405"/>
          <a:ext cx="6985" cy="191135"/>
        </a:xfrm>
        <a:prstGeom prst="rect">
          <a:avLst/>
        </a:prstGeom>
        <a:noFill/>
        <a:ln w="9525">
          <a:noFill/>
          <a:miter lim="800000"/>
        </a:ln>
      </xdr:spPr>
    </xdr:sp>
    <xdr:clientData/>
  </xdr:twoCellAnchor>
  <xdr:oneCellAnchor>
    <xdr:from>
      <xdr:col>3</xdr:col>
      <xdr:colOff>0</xdr:colOff>
      <xdr:row>378</xdr:row>
      <xdr:rowOff>0</xdr:rowOff>
    </xdr:from>
    <xdr:ext cx="66675" cy="285652"/>
    <xdr:sp>
      <xdr:nvSpPr>
        <xdr:cNvPr id="121" name="Text Box 10"/>
        <xdr:cNvSpPr txBox="1">
          <a:spLocks noChangeArrowheads="1"/>
        </xdr:cNvSpPr>
      </xdr:nvSpPr>
      <xdr:spPr>
        <a:xfrm>
          <a:off x="4824095" y="153100405"/>
          <a:ext cx="66675" cy="285115"/>
        </a:xfrm>
        <a:prstGeom prst="rect">
          <a:avLst/>
        </a:prstGeom>
        <a:noFill/>
        <a:ln w="9525">
          <a:noFill/>
          <a:miter lim="800000"/>
        </a:ln>
      </xdr:spPr>
    </xdr:sp>
    <xdr:clientData/>
  </xdr:oneCellAnchor>
  <xdr:oneCellAnchor>
    <xdr:from>
      <xdr:col>3</xdr:col>
      <xdr:colOff>0</xdr:colOff>
      <xdr:row>378</xdr:row>
      <xdr:rowOff>0</xdr:rowOff>
    </xdr:from>
    <xdr:ext cx="5715" cy="218978"/>
    <xdr:sp>
      <xdr:nvSpPr>
        <xdr:cNvPr id="122" name="Text Box 10"/>
        <xdr:cNvSpPr txBox="1">
          <a:spLocks noChangeArrowheads="1"/>
        </xdr:cNvSpPr>
      </xdr:nvSpPr>
      <xdr:spPr>
        <a:xfrm>
          <a:off x="4824095" y="153100405"/>
          <a:ext cx="5715" cy="218440"/>
        </a:xfrm>
        <a:prstGeom prst="rect">
          <a:avLst/>
        </a:prstGeom>
        <a:noFill/>
        <a:ln w="9525">
          <a:noFill/>
          <a:miter lim="800000"/>
        </a:ln>
      </xdr:spPr>
    </xdr:sp>
    <xdr:clientData/>
  </xdr:oneCellAnchor>
  <xdr:oneCellAnchor>
    <xdr:from>
      <xdr:col>3</xdr:col>
      <xdr:colOff>0</xdr:colOff>
      <xdr:row>378</xdr:row>
      <xdr:rowOff>0</xdr:rowOff>
    </xdr:from>
    <xdr:ext cx="5715" cy="218977"/>
    <xdr:sp>
      <xdr:nvSpPr>
        <xdr:cNvPr id="123" name="Text Box 10"/>
        <xdr:cNvSpPr txBox="1">
          <a:spLocks noChangeArrowheads="1"/>
        </xdr:cNvSpPr>
      </xdr:nvSpPr>
      <xdr:spPr>
        <a:xfrm>
          <a:off x="4824095" y="153100405"/>
          <a:ext cx="5715" cy="218440"/>
        </a:xfrm>
        <a:prstGeom prst="rect">
          <a:avLst/>
        </a:prstGeom>
        <a:noFill/>
        <a:ln w="9525">
          <a:noFill/>
          <a:miter lim="800000"/>
        </a:ln>
      </xdr:spPr>
    </xdr:sp>
    <xdr:clientData/>
  </xdr:oneCellAnchor>
  <xdr:twoCellAnchor>
    <xdr:from>
      <xdr:col>3</xdr:col>
      <xdr:colOff>0</xdr:colOff>
      <xdr:row>4</xdr:row>
      <xdr:rowOff>0</xdr:rowOff>
    </xdr:from>
    <xdr:to>
      <xdr:col>6</xdr:col>
      <xdr:colOff>390525</xdr:colOff>
      <xdr:row>4</xdr:row>
      <xdr:rowOff>0</xdr:rowOff>
    </xdr:to>
    <xdr:sp>
      <xdr:nvSpPr>
        <xdr:cNvPr id="124" name="Text Box 2"/>
        <xdr:cNvSpPr txBox="1">
          <a:spLocks noChangeArrowheads="1"/>
        </xdr:cNvSpPr>
      </xdr:nvSpPr>
      <xdr:spPr>
        <a:xfrm>
          <a:off x="4824095" y="1824355"/>
          <a:ext cx="282130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4</xdr:row>
      <xdr:rowOff>0</xdr:rowOff>
    </xdr:from>
    <xdr:to>
      <xdr:col>6</xdr:col>
      <xdr:colOff>600075</xdr:colOff>
      <xdr:row>4</xdr:row>
      <xdr:rowOff>0</xdr:rowOff>
    </xdr:to>
    <xdr:sp>
      <xdr:nvSpPr>
        <xdr:cNvPr id="126" name="Text Box 4"/>
        <xdr:cNvSpPr txBox="1">
          <a:spLocks noChangeArrowheads="1"/>
        </xdr:cNvSpPr>
      </xdr:nvSpPr>
      <xdr:spPr>
        <a:xfrm>
          <a:off x="4824095" y="1824355"/>
          <a:ext cx="303085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4</xdr:row>
      <xdr:rowOff>0</xdr:rowOff>
    </xdr:from>
    <xdr:to>
      <xdr:col>6</xdr:col>
      <xdr:colOff>314325</xdr:colOff>
      <xdr:row>4</xdr:row>
      <xdr:rowOff>0</xdr:rowOff>
    </xdr:to>
    <xdr:sp>
      <xdr:nvSpPr>
        <xdr:cNvPr id="128" name="Text Box 6"/>
        <xdr:cNvSpPr txBox="1">
          <a:spLocks noChangeArrowheads="1"/>
        </xdr:cNvSpPr>
      </xdr:nvSpPr>
      <xdr:spPr>
        <a:xfrm>
          <a:off x="4824095" y="1824355"/>
          <a:ext cx="2745105" cy="0"/>
        </a:xfrm>
        <a:prstGeom prst="rect">
          <a:avLst/>
        </a:prstGeom>
        <a:solidFill>
          <a:srgbClr val="FFFFFF"/>
        </a:solidFill>
        <a:ln w="9525">
          <a:noFill/>
          <a:miter lim="800000"/>
        </a:ln>
      </xdr:spPr>
      <xdr:txBody>
        <a:bodyPr vertOverflow="clip" wrap="square" lIns="27432" tIns="22860" rIns="27432" bIns="0" anchor="t" upright="1"/>
        <a:lstStyle/>
        <a:p>
          <a:pPr algn="ctr" rtl="1">
            <a:defRPr sz="1000"/>
          </a:pPr>
          <a:r>
            <a:rPr lang="en-US" sz="1000" b="0" i="0" strike="noStrike">
              <a:solidFill>
                <a:srgbClr val="000000"/>
              </a:solidFill>
              <a:latin typeface="Arial" panose="020B0604020202020204"/>
              <a:cs typeface="Arial" panose="020B0604020202020204"/>
            </a:rPr>
            <a:t>Executive Engineer</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Dte.of Health Services</a:t>
          </a:r>
          <a:endParaRPr lang="en-US" sz="1000" b="0" i="0" strike="noStrike">
            <a:solidFill>
              <a:srgbClr val="000000"/>
            </a:solidFill>
            <a:latin typeface="Arial" panose="020B0604020202020204"/>
            <a:cs typeface="Arial" panose="020B0604020202020204"/>
          </a:endParaRPr>
        </a:p>
        <a:p>
          <a:pPr algn="ctr" rtl="1">
            <a:defRPr sz="1000"/>
          </a:pPr>
          <a:r>
            <a:rPr lang="en-US" sz="1000" b="0" i="0" strike="noStrike">
              <a:solidFill>
                <a:srgbClr val="000000"/>
              </a:solidFill>
              <a:latin typeface="Arial" panose="020B0604020202020204"/>
              <a:cs typeface="Arial" panose="020B0604020202020204"/>
            </a:rPr>
            <a:t>Aizawl : Mizoram</a:t>
          </a:r>
          <a:endParaRPr lang="en-US" sz="1000" b="0" i="0" strike="noStrike">
            <a:solidFill>
              <a:srgbClr val="000000"/>
            </a:solidFill>
            <a:latin typeface="Arial" panose="020B0604020202020204"/>
            <a:cs typeface="Arial" panose="020B0604020202020204"/>
          </a:endParaRPr>
        </a:p>
      </xdr:txBody>
    </xdr:sp>
    <xdr:clientData/>
  </xdr:twoCellAnchor>
  <xdr:twoCellAnchor editAs="oneCell">
    <xdr:from>
      <xdr:col>3</xdr:col>
      <xdr:colOff>0</xdr:colOff>
      <xdr:row>26</xdr:row>
      <xdr:rowOff>0</xdr:rowOff>
    </xdr:from>
    <xdr:to>
      <xdr:col>3</xdr:col>
      <xdr:colOff>66675</xdr:colOff>
      <xdr:row>26</xdr:row>
      <xdr:rowOff>225006</xdr:rowOff>
    </xdr:to>
    <xdr:sp>
      <xdr:nvSpPr>
        <xdr:cNvPr id="130" name="Text Box 10"/>
        <xdr:cNvSpPr txBox="1">
          <a:spLocks noChangeArrowheads="1"/>
        </xdr:cNvSpPr>
      </xdr:nvSpPr>
      <xdr:spPr>
        <a:xfrm>
          <a:off x="4824095" y="11349355"/>
          <a:ext cx="66675" cy="224790"/>
        </a:xfrm>
        <a:prstGeom prst="rect">
          <a:avLst/>
        </a:prstGeom>
        <a:noFill/>
        <a:ln w="9525">
          <a:noFill/>
          <a:miter lim="800000"/>
        </a:ln>
      </xdr:spPr>
    </xdr:sp>
    <xdr:clientData/>
  </xdr:twoCellAnchor>
  <xdr:twoCellAnchor editAs="oneCell">
    <xdr:from>
      <xdr:col>3</xdr:col>
      <xdr:colOff>0</xdr:colOff>
      <xdr:row>378</xdr:row>
      <xdr:rowOff>0</xdr:rowOff>
    </xdr:from>
    <xdr:to>
      <xdr:col>3</xdr:col>
      <xdr:colOff>66675</xdr:colOff>
      <xdr:row>380</xdr:row>
      <xdr:rowOff>70632</xdr:rowOff>
    </xdr:to>
    <xdr:sp>
      <xdr:nvSpPr>
        <xdr:cNvPr id="131" name="Text Box 10"/>
        <xdr:cNvSpPr txBox="1">
          <a:spLocks noChangeArrowheads="1"/>
        </xdr:cNvSpPr>
      </xdr:nvSpPr>
      <xdr:spPr>
        <a:xfrm>
          <a:off x="4824095" y="153100405"/>
          <a:ext cx="66675" cy="451485"/>
        </a:xfrm>
        <a:prstGeom prst="rect">
          <a:avLst/>
        </a:prstGeom>
        <a:noFill/>
        <a:ln w="9525">
          <a:noFill/>
          <a:miter lim="800000"/>
        </a:ln>
      </xdr:spPr>
    </xdr:sp>
    <xdr:clientData/>
  </xdr:twoCellAnchor>
  <xdr:twoCellAnchor editAs="oneCell">
    <xdr:from>
      <xdr:col>3</xdr:col>
      <xdr:colOff>0</xdr:colOff>
      <xdr:row>378</xdr:row>
      <xdr:rowOff>0</xdr:rowOff>
    </xdr:from>
    <xdr:to>
      <xdr:col>3</xdr:col>
      <xdr:colOff>7060</xdr:colOff>
      <xdr:row>380</xdr:row>
      <xdr:rowOff>10248</xdr:rowOff>
    </xdr:to>
    <xdr:sp>
      <xdr:nvSpPr>
        <xdr:cNvPr id="132" name="Text Box 10"/>
        <xdr:cNvSpPr txBox="1">
          <a:spLocks noChangeArrowheads="1"/>
        </xdr:cNvSpPr>
      </xdr:nvSpPr>
      <xdr:spPr>
        <a:xfrm>
          <a:off x="4824095" y="153100405"/>
          <a:ext cx="6985" cy="391160"/>
        </a:xfrm>
        <a:prstGeom prst="rect">
          <a:avLst/>
        </a:prstGeom>
        <a:noFill/>
        <a:ln w="9525">
          <a:noFill/>
          <a:miter lim="800000"/>
        </a:ln>
      </xdr:spPr>
    </xdr:sp>
    <xdr:clientData/>
  </xdr:twoCellAnchor>
  <xdr:twoCellAnchor editAs="oneCell">
    <xdr:from>
      <xdr:col>3</xdr:col>
      <xdr:colOff>0</xdr:colOff>
      <xdr:row>378</xdr:row>
      <xdr:rowOff>0</xdr:rowOff>
    </xdr:from>
    <xdr:to>
      <xdr:col>3</xdr:col>
      <xdr:colOff>7060</xdr:colOff>
      <xdr:row>380</xdr:row>
      <xdr:rowOff>10247</xdr:rowOff>
    </xdr:to>
    <xdr:sp>
      <xdr:nvSpPr>
        <xdr:cNvPr id="133" name="Text Box 10"/>
        <xdr:cNvSpPr txBox="1">
          <a:spLocks noChangeArrowheads="1"/>
        </xdr:cNvSpPr>
      </xdr:nvSpPr>
      <xdr:spPr>
        <a:xfrm>
          <a:off x="4824095" y="153100405"/>
          <a:ext cx="6985" cy="391160"/>
        </a:xfrm>
        <a:prstGeom prst="rect">
          <a:avLst/>
        </a:prstGeom>
        <a:noFill/>
        <a:ln w="9525">
          <a:noFill/>
          <a:miter lim="800000"/>
        </a:ln>
      </xdr:spPr>
    </xdr:sp>
    <xdr:clientData/>
  </xdr:twoCellAnchor>
  <xdr:oneCellAnchor>
    <xdr:from>
      <xdr:col>3</xdr:col>
      <xdr:colOff>0</xdr:colOff>
      <xdr:row>26</xdr:row>
      <xdr:rowOff>0</xdr:rowOff>
    </xdr:from>
    <xdr:ext cx="66675" cy="255270"/>
    <xdr:sp>
      <xdr:nvSpPr>
        <xdr:cNvPr id="134" name="Text Box 10"/>
        <xdr:cNvSpPr txBox="1">
          <a:spLocks noChangeArrowheads="1"/>
        </xdr:cNvSpPr>
      </xdr:nvSpPr>
      <xdr:spPr>
        <a:xfrm>
          <a:off x="4824095" y="11349355"/>
          <a:ext cx="66675" cy="255270"/>
        </a:xfrm>
        <a:prstGeom prst="rect">
          <a:avLst/>
        </a:prstGeom>
        <a:noFill/>
        <a:ln w="9525">
          <a:noFill/>
          <a:miter lim="800000"/>
        </a:ln>
      </xdr:spPr>
    </xdr:sp>
    <xdr:clientData/>
  </xdr:oneCellAnchor>
  <xdr:oneCellAnchor>
    <xdr:from>
      <xdr:col>3</xdr:col>
      <xdr:colOff>0</xdr:colOff>
      <xdr:row>26</xdr:row>
      <xdr:rowOff>0</xdr:rowOff>
    </xdr:from>
    <xdr:ext cx="66675" cy="255270"/>
    <xdr:sp>
      <xdr:nvSpPr>
        <xdr:cNvPr id="135" name="Text Box 10"/>
        <xdr:cNvSpPr txBox="1">
          <a:spLocks noChangeArrowheads="1"/>
        </xdr:cNvSpPr>
      </xdr:nvSpPr>
      <xdr:spPr>
        <a:xfrm>
          <a:off x="4824095" y="11349355"/>
          <a:ext cx="66675" cy="255270"/>
        </a:xfrm>
        <a:prstGeom prst="rect">
          <a:avLst/>
        </a:prstGeom>
        <a:noFill/>
        <a:ln w="9525">
          <a:noFill/>
          <a:miter lim="800000"/>
        </a:ln>
      </xdr:spPr>
    </xdr:sp>
    <xdr:clientData/>
  </xdr:oneCellAnchor>
  <xdr:oneCellAnchor>
    <xdr:from>
      <xdr:col>3</xdr:col>
      <xdr:colOff>0</xdr:colOff>
      <xdr:row>26</xdr:row>
      <xdr:rowOff>0</xdr:rowOff>
    </xdr:from>
    <xdr:ext cx="66675" cy="255270"/>
    <xdr:sp>
      <xdr:nvSpPr>
        <xdr:cNvPr id="136" name="Text Box 10"/>
        <xdr:cNvSpPr txBox="1">
          <a:spLocks noChangeArrowheads="1"/>
        </xdr:cNvSpPr>
      </xdr:nvSpPr>
      <xdr:spPr>
        <a:xfrm>
          <a:off x="4824095" y="11349355"/>
          <a:ext cx="66675" cy="255270"/>
        </a:xfrm>
        <a:prstGeom prst="rect">
          <a:avLst/>
        </a:prstGeom>
        <a:noFill/>
        <a:ln w="9525">
          <a:noFill/>
          <a:miter lim="800000"/>
        </a:ln>
      </xdr:spPr>
    </xdr:sp>
    <xdr:clientData/>
  </xdr:oneCellAnchor>
  <xdr:oneCellAnchor>
    <xdr:from>
      <xdr:col>3</xdr:col>
      <xdr:colOff>0</xdr:colOff>
      <xdr:row>26</xdr:row>
      <xdr:rowOff>0</xdr:rowOff>
    </xdr:from>
    <xdr:ext cx="66675" cy="255270"/>
    <xdr:sp>
      <xdr:nvSpPr>
        <xdr:cNvPr id="137" name="Text Box 10"/>
        <xdr:cNvSpPr txBox="1">
          <a:spLocks noChangeArrowheads="1"/>
        </xdr:cNvSpPr>
      </xdr:nvSpPr>
      <xdr:spPr>
        <a:xfrm>
          <a:off x="4824095" y="11349355"/>
          <a:ext cx="66675" cy="255270"/>
        </a:xfrm>
        <a:prstGeom prst="rect">
          <a:avLst/>
        </a:prstGeom>
        <a:noFill/>
        <a:ln w="9525">
          <a:noFill/>
          <a:miter lim="800000"/>
        </a:ln>
      </xdr:spPr>
    </xdr:sp>
    <xdr:clientData/>
  </xdr:oneCellAnchor>
  <xdr:oneCellAnchor>
    <xdr:from>
      <xdr:col>4</xdr:col>
      <xdr:colOff>0</xdr:colOff>
      <xdr:row>26</xdr:row>
      <xdr:rowOff>0</xdr:rowOff>
    </xdr:from>
    <xdr:ext cx="66675" cy="255270"/>
    <xdr:sp>
      <xdr:nvSpPr>
        <xdr:cNvPr id="138" name="Text Box 10"/>
        <xdr:cNvSpPr txBox="1">
          <a:spLocks noChangeArrowheads="1"/>
        </xdr:cNvSpPr>
      </xdr:nvSpPr>
      <xdr:spPr>
        <a:xfrm>
          <a:off x="5327015" y="11349355"/>
          <a:ext cx="66675" cy="255270"/>
        </a:xfrm>
        <a:prstGeom prst="rect">
          <a:avLst/>
        </a:prstGeom>
        <a:noFill/>
        <a:ln w="9525">
          <a:noFill/>
          <a:miter lim="800000"/>
        </a:ln>
      </xdr:spPr>
    </xdr:sp>
    <xdr:clientData/>
  </xdr:oneCellAnchor>
  <xdr:twoCellAnchor editAs="oneCell">
    <xdr:from>
      <xdr:col>3</xdr:col>
      <xdr:colOff>0</xdr:colOff>
      <xdr:row>378</xdr:row>
      <xdr:rowOff>0</xdr:rowOff>
    </xdr:from>
    <xdr:to>
      <xdr:col>3</xdr:col>
      <xdr:colOff>66675</xdr:colOff>
      <xdr:row>379</xdr:row>
      <xdr:rowOff>97479</xdr:rowOff>
    </xdr:to>
    <xdr:sp>
      <xdr:nvSpPr>
        <xdr:cNvPr id="139" name="Text Box 10"/>
        <xdr:cNvSpPr txBox="1">
          <a:spLocks noChangeArrowheads="1"/>
        </xdr:cNvSpPr>
      </xdr:nvSpPr>
      <xdr:spPr>
        <a:xfrm>
          <a:off x="4824095" y="153100405"/>
          <a:ext cx="66675" cy="287655"/>
        </a:xfrm>
        <a:prstGeom prst="rect">
          <a:avLst/>
        </a:prstGeom>
        <a:noFill/>
        <a:ln w="9525">
          <a:noFill/>
          <a:miter lim="800000"/>
        </a:ln>
      </xdr:spPr>
    </xdr:sp>
    <xdr:clientData/>
  </xdr:twoCellAnchor>
  <xdr:twoCellAnchor editAs="oneCell">
    <xdr:from>
      <xdr:col>3</xdr:col>
      <xdr:colOff>0</xdr:colOff>
      <xdr:row>378</xdr:row>
      <xdr:rowOff>0</xdr:rowOff>
    </xdr:from>
    <xdr:to>
      <xdr:col>3</xdr:col>
      <xdr:colOff>7060</xdr:colOff>
      <xdr:row>379</xdr:row>
      <xdr:rowOff>31721</xdr:rowOff>
    </xdr:to>
    <xdr:sp>
      <xdr:nvSpPr>
        <xdr:cNvPr id="140" name="Text Box 10"/>
        <xdr:cNvSpPr txBox="1">
          <a:spLocks noChangeArrowheads="1"/>
        </xdr:cNvSpPr>
      </xdr:nvSpPr>
      <xdr:spPr>
        <a:xfrm>
          <a:off x="4824095" y="153100405"/>
          <a:ext cx="6985" cy="221615"/>
        </a:xfrm>
        <a:prstGeom prst="rect">
          <a:avLst/>
        </a:prstGeom>
        <a:noFill/>
        <a:ln w="9525">
          <a:noFill/>
          <a:miter lim="800000"/>
        </a:ln>
      </xdr:spPr>
    </xdr:sp>
    <xdr:clientData/>
  </xdr:twoCellAnchor>
  <xdr:twoCellAnchor editAs="oneCell">
    <xdr:from>
      <xdr:col>3</xdr:col>
      <xdr:colOff>0</xdr:colOff>
      <xdr:row>378</xdr:row>
      <xdr:rowOff>0</xdr:rowOff>
    </xdr:from>
    <xdr:to>
      <xdr:col>3</xdr:col>
      <xdr:colOff>7060</xdr:colOff>
      <xdr:row>379</xdr:row>
      <xdr:rowOff>31720</xdr:rowOff>
    </xdr:to>
    <xdr:sp>
      <xdr:nvSpPr>
        <xdr:cNvPr id="141" name="Text Box 10"/>
        <xdr:cNvSpPr txBox="1">
          <a:spLocks noChangeArrowheads="1"/>
        </xdr:cNvSpPr>
      </xdr:nvSpPr>
      <xdr:spPr>
        <a:xfrm>
          <a:off x="4824095" y="153100405"/>
          <a:ext cx="6985" cy="221615"/>
        </a:xfrm>
        <a:prstGeom prst="rect">
          <a:avLst/>
        </a:prstGeom>
        <a:noFill/>
        <a:ln w="9525">
          <a:noFill/>
          <a:miter lim="800000"/>
        </a:ln>
      </xdr:spPr>
    </xdr:sp>
    <xdr:clientData/>
  </xdr:twoCellAnchor>
  <xdr:twoCellAnchor editAs="oneCell">
    <xdr:from>
      <xdr:col>3</xdr:col>
      <xdr:colOff>0</xdr:colOff>
      <xdr:row>378</xdr:row>
      <xdr:rowOff>0</xdr:rowOff>
    </xdr:from>
    <xdr:to>
      <xdr:col>3</xdr:col>
      <xdr:colOff>66675</xdr:colOff>
      <xdr:row>379</xdr:row>
      <xdr:rowOff>97479</xdr:rowOff>
    </xdr:to>
    <xdr:sp>
      <xdr:nvSpPr>
        <xdr:cNvPr id="142" name="Text Box 10"/>
        <xdr:cNvSpPr txBox="1">
          <a:spLocks noChangeArrowheads="1"/>
        </xdr:cNvSpPr>
      </xdr:nvSpPr>
      <xdr:spPr>
        <a:xfrm>
          <a:off x="4824095" y="153100405"/>
          <a:ext cx="66675" cy="287655"/>
        </a:xfrm>
        <a:prstGeom prst="rect">
          <a:avLst/>
        </a:prstGeom>
        <a:noFill/>
        <a:ln w="9525">
          <a:noFill/>
          <a:miter lim="800000"/>
        </a:ln>
      </xdr:spPr>
    </xdr:sp>
    <xdr:clientData/>
  </xdr:twoCellAnchor>
  <xdr:twoCellAnchor editAs="oneCell">
    <xdr:from>
      <xdr:col>3</xdr:col>
      <xdr:colOff>0</xdr:colOff>
      <xdr:row>378</xdr:row>
      <xdr:rowOff>0</xdr:rowOff>
    </xdr:from>
    <xdr:to>
      <xdr:col>3</xdr:col>
      <xdr:colOff>7060</xdr:colOff>
      <xdr:row>379</xdr:row>
      <xdr:rowOff>31721</xdr:rowOff>
    </xdr:to>
    <xdr:sp>
      <xdr:nvSpPr>
        <xdr:cNvPr id="143" name="Text Box 10"/>
        <xdr:cNvSpPr txBox="1">
          <a:spLocks noChangeArrowheads="1"/>
        </xdr:cNvSpPr>
      </xdr:nvSpPr>
      <xdr:spPr>
        <a:xfrm>
          <a:off x="4824095" y="153100405"/>
          <a:ext cx="6985" cy="221615"/>
        </a:xfrm>
        <a:prstGeom prst="rect">
          <a:avLst/>
        </a:prstGeom>
        <a:noFill/>
        <a:ln w="9525">
          <a:noFill/>
          <a:miter lim="800000"/>
        </a:ln>
      </xdr:spPr>
    </xdr:sp>
    <xdr:clientData/>
  </xdr:twoCellAnchor>
  <xdr:twoCellAnchor editAs="oneCell">
    <xdr:from>
      <xdr:col>3</xdr:col>
      <xdr:colOff>0</xdr:colOff>
      <xdr:row>378</xdr:row>
      <xdr:rowOff>0</xdr:rowOff>
    </xdr:from>
    <xdr:to>
      <xdr:col>3</xdr:col>
      <xdr:colOff>7060</xdr:colOff>
      <xdr:row>379</xdr:row>
      <xdr:rowOff>31720</xdr:rowOff>
    </xdr:to>
    <xdr:sp>
      <xdr:nvSpPr>
        <xdr:cNvPr id="144" name="Text Box 10"/>
        <xdr:cNvSpPr txBox="1">
          <a:spLocks noChangeArrowheads="1"/>
        </xdr:cNvSpPr>
      </xdr:nvSpPr>
      <xdr:spPr>
        <a:xfrm>
          <a:off x="4824095" y="153100405"/>
          <a:ext cx="6985" cy="221615"/>
        </a:xfrm>
        <a:prstGeom prst="rect">
          <a:avLst/>
        </a:prstGeom>
        <a:noFill/>
        <a:ln w="9525">
          <a:noFill/>
          <a:miter lim="800000"/>
        </a:ln>
      </xdr:spPr>
    </xdr:sp>
    <xdr:clientData/>
  </xdr:twoCellAnchor>
  <xdr:oneCellAnchor>
    <xdr:from>
      <xdr:col>3</xdr:col>
      <xdr:colOff>0</xdr:colOff>
      <xdr:row>378</xdr:row>
      <xdr:rowOff>0</xdr:rowOff>
    </xdr:from>
    <xdr:ext cx="66675" cy="285652"/>
    <xdr:sp>
      <xdr:nvSpPr>
        <xdr:cNvPr id="145" name="Text Box 10"/>
        <xdr:cNvSpPr txBox="1">
          <a:spLocks noChangeArrowheads="1"/>
        </xdr:cNvSpPr>
      </xdr:nvSpPr>
      <xdr:spPr>
        <a:xfrm>
          <a:off x="4824095" y="153100405"/>
          <a:ext cx="66675" cy="285115"/>
        </a:xfrm>
        <a:prstGeom prst="rect">
          <a:avLst/>
        </a:prstGeom>
        <a:noFill/>
        <a:ln w="9525">
          <a:noFill/>
          <a:miter lim="800000"/>
        </a:ln>
      </xdr:spPr>
    </xdr:sp>
    <xdr:clientData/>
  </xdr:oneCellAnchor>
  <xdr:oneCellAnchor>
    <xdr:from>
      <xdr:col>3</xdr:col>
      <xdr:colOff>0</xdr:colOff>
      <xdr:row>378</xdr:row>
      <xdr:rowOff>0</xdr:rowOff>
    </xdr:from>
    <xdr:ext cx="5715" cy="218978"/>
    <xdr:sp>
      <xdr:nvSpPr>
        <xdr:cNvPr id="146" name="Text Box 10"/>
        <xdr:cNvSpPr txBox="1">
          <a:spLocks noChangeArrowheads="1"/>
        </xdr:cNvSpPr>
      </xdr:nvSpPr>
      <xdr:spPr>
        <a:xfrm>
          <a:off x="4824095" y="153100405"/>
          <a:ext cx="5715" cy="218440"/>
        </a:xfrm>
        <a:prstGeom prst="rect">
          <a:avLst/>
        </a:prstGeom>
        <a:noFill/>
        <a:ln w="9525">
          <a:noFill/>
          <a:miter lim="800000"/>
        </a:ln>
      </xdr:spPr>
    </xdr:sp>
    <xdr:clientData/>
  </xdr:oneCellAnchor>
  <xdr:oneCellAnchor>
    <xdr:from>
      <xdr:col>3</xdr:col>
      <xdr:colOff>0</xdr:colOff>
      <xdr:row>378</xdr:row>
      <xdr:rowOff>0</xdr:rowOff>
    </xdr:from>
    <xdr:ext cx="5715" cy="218977"/>
    <xdr:sp>
      <xdr:nvSpPr>
        <xdr:cNvPr id="147" name="Text Box 10"/>
        <xdr:cNvSpPr txBox="1">
          <a:spLocks noChangeArrowheads="1"/>
        </xdr:cNvSpPr>
      </xdr:nvSpPr>
      <xdr:spPr>
        <a:xfrm>
          <a:off x="4824095" y="153100405"/>
          <a:ext cx="5715" cy="218440"/>
        </a:xfrm>
        <a:prstGeom prst="rect">
          <a:avLst/>
        </a:prstGeom>
        <a:noFill/>
        <a:ln w="9525">
          <a:noFill/>
          <a:miter lim="800000"/>
        </a:ln>
      </xdr:spPr>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314325</xdr:colOff>
      <xdr:row>4</xdr:row>
      <xdr:rowOff>0</xdr:rowOff>
    </xdr:from>
    <xdr:to>
      <xdr:col>3</xdr:col>
      <xdr:colOff>379476</xdr:colOff>
      <xdr:row>4</xdr:row>
      <xdr:rowOff>66674</xdr:rowOff>
    </xdr:to>
    <xdr:sp>
      <xdr:nvSpPr>
        <xdr:cNvPr id="2" name="Text Box 10"/>
        <xdr:cNvSpPr txBox="1">
          <a:spLocks noChangeArrowheads="1"/>
        </xdr:cNvSpPr>
      </xdr:nvSpPr>
      <xdr:spPr>
        <a:xfrm>
          <a:off x="9460865" y="1171575"/>
          <a:ext cx="64770" cy="66040"/>
        </a:xfrm>
        <a:prstGeom prst="rect">
          <a:avLst/>
        </a:prstGeom>
        <a:noFill/>
        <a:ln w="9525">
          <a:noFill/>
          <a:miter lim="800000"/>
        </a:ln>
      </xdr:spPr>
    </xdr:sp>
    <xdr:clientData/>
  </xdr:twoCellAnchor>
  <xdr:twoCellAnchor editAs="oneCell">
    <xdr:from>
      <xdr:col>3</xdr:col>
      <xdr:colOff>314325</xdr:colOff>
      <xdr:row>4</xdr:row>
      <xdr:rowOff>0</xdr:rowOff>
    </xdr:from>
    <xdr:to>
      <xdr:col>3</xdr:col>
      <xdr:colOff>379476</xdr:colOff>
      <xdr:row>4</xdr:row>
      <xdr:rowOff>66674</xdr:rowOff>
    </xdr:to>
    <xdr:sp>
      <xdr:nvSpPr>
        <xdr:cNvPr id="3" name="Text Box 10"/>
        <xdr:cNvSpPr txBox="1">
          <a:spLocks noChangeArrowheads="1"/>
        </xdr:cNvSpPr>
      </xdr:nvSpPr>
      <xdr:spPr>
        <a:xfrm>
          <a:off x="9460865" y="1171575"/>
          <a:ext cx="64770" cy="66040"/>
        </a:xfrm>
        <a:prstGeom prst="rect">
          <a:avLst/>
        </a:prstGeom>
        <a:noFill/>
        <a:ln w="9525">
          <a:noFill/>
          <a:miter lim="800000"/>
        </a:ln>
      </xdr:spPr>
    </xdr:sp>
    <xdr:clientData/>
  </xdr:twoCellAnchor>
  <xdr:twoCellAnchor editAs="oneCell">
    <xdr:from>
      <xdr:col>3</xdr:col>
      <xdr:colOff>314325</xdr:colOff>
      <xdr:row>4</xdr:row>
      <xdr:rowOff>0</xdr:rowOff>
    </xdr:from>
    <xdr:to>
      <xdr:col>3</xdr:col>
      <xdr:colOff>379476</xdr:colOff>
      <xdr:row>4</xdr:row>
      <xdr:rowOff>66674</xdr:rowOff>
    </xdr:to>
    <xdr:sp>
      <xdr:nvSpPr>
        <xdr:cNvPr id="4" name="Text Box 10"/>
        <xdr:cNvSpPr txBox="1">
          <a:spLocks noChangeArrowheads="1"/>
        </xdr:cNvSpPr>
      </xdr:nvSpPr>
      <xdr:spPr>
        <a:xfrm>
          <a:off x="9460865" y="1171575"/>
          <a:ext cx="64770" cy="66040"/>
        </a:xfrm>
        <a:prstGeom prst="rect">
          <a:avLst/>
        </a:prstGeom>
        <a:noFill/>
        <a:ln w="9525">
          <a:noFill/>
          <a:miter lim="800000"/>
        </a:ln>
      </xdr:spPr>
    </xdr:sp>
    <xdr:clientData/>
  </xdr:twoCellAnchor>
  <xdr:twoCellAnchor editAs="oneCell">
    <xdr:from>
      <xdr:col>3</xdr:col>
      <xdr:colOff>314325</xdr:colOff>
      <xdr:row>4</xdr:row>
      <xdr:rowOff>0</xdr:rowOff>
    </xdr:from>
    <xdr:to>
      <xdr:col>3</xdr:col>
      <xdr:colOff>379476</xdr:colOff>
      <xdr:row>4</xdr:row>
      <xdr:rowOff>66674</xdr:rowOff>
    </xdr:to>
    <xdr:sp>
      <xdr:nvSpPr>
        <xdr:cNvPr id="5" name="Text Box 10"/>
        <xdr:cNvSpPr txBox="1">
          <a:spLocks noChangeArrowheads="1"/>
        </xdr:cNvSpPr>
      </xdr:nvSpPr>
      <xdr:spPr>
        <a:xfrm>
          <a:off x="9460865" y="1171575"/>
          <a:ext cx="64770" cy="66040"/>
        </a:xfrm>
        <a:prstGeom prst="rect">
          <a:avLst/>
        </a:prstGeom>
        <a:noFill/>
        <a:ln w="9525">
          <a:noFill/>
          <a:miter lim="800000"/>
        </a:ln>
      </xdr:spPr>
    </xdr:sp>
    <xdr:clientData/>
  </xdr:twoCellAnchor>
  <xdr:twoCellAnchor editAs="oneCell">
    <xdr:from>
      <xdr:col>3</xdr:col>
      <xdr:colOff>314325</xdr:colOff>
      <xdr:row>7</xdr:row>
      <xdr:rowOff>0</xdr:rowOff>
    </xdr:from>
    <xdr:to>
      <xdr:col>3</xdr:col>
      <xdr:colOff>379476</xdr:colOff>
      <xdr:row>7</xdr:row>
      <xdr:rowOff>66674</xdr:rowOff>
    </xdr:to>
    <xdr:sp>
      <xdr:nvSpPr>
        <xdr:cNvPr id="6" name="Text Box 10"/>
        <xdr:cNvSpPr txBox="1">
          <a:spLocks noChangeArrowheads="1"/>
        </xdr:cNvSpPr>
      </xdr:nvSpPr>
      <xdr:spPr>
        <a:xfrm>
          <a:off x="9460865" y="1981200"/>
          <a:ext cx="64770" cy="66040"/>
        </a:xfrm>
        <a:prstGeom prst="rect">
          <a:avLst/>
        </a:prstGeom>
        <a:noFill/>
        <a:ln w="9525">
          <a:noFill/>
          <a:miter lim="800000"/>
        </a:ln>
      </xdr:spPr>
    </xdr:sp>
    <xdr:clientData/>
  </xdr:twoCellAnchor>
  <xdr:twoCellAnchor editAs="oneCell">
    <xdr:from>
      <xdr:col>3</xdr:col>
      <xdr:colOff>314325</xdr:colOff>
      <xdr:row>7</xdr:row>
      <xdr:rowOff>0</xdr:rowOff>
    </xdr:from>
    <xdr:to>
      <xdr:col>3</xdr:col>
      <xdr:colOff>379476</xdr:colOff>
      <xdr:row>7</xdr:row>
      <xdr:rowOff>66674</xdr:rowOff>
    </xdr:to>
    <xdr:sp>
      <xdr:nvSpPr>
        <xdr:cNvPr id="7" name="Text Box 10"/>
        <xdr:cNvSpPr txBox="1">
          <a:spLocks noChangeArrowheads="1"/>
        </xdr:cNvSpPr>
      </xdr:nvSpPr>
      <xdr:spPr>
        <a:xfrm>
          <a:off x="9460865" y="1981200"/>
          <a:ext cx="64770" cy="66040"/>
        </a:xfrm>
        <a:prstGeom prst="rect">
          <a:avLst/>
        </a:prstGeom>
        <a:noFill/>
        <a:ln w="9525">
          <a:noFill/>
          <a:miter lim="800000"/>
        </a:ln>
      </xdr:spPr>
    </xdr:sp>
    <xdr:clientData/>
  </xdr:twoCellAnchor>
  <xdr:twoCellAnchor editAs="oneCell">
    <xdr:from>
      <xdr:col>3</xdr:col>
      <xdr:colOff>314325</xdr:colOff>
      <xdr:row>7</xdr:row>
      <xdr:rowOff>0</xdr:rowOff>
    </xdr:from>
    <xdr:to>
      <xdr:col>3</xdr:col>
      <xdr:colOff>379476</xdr:colOff>
      <xdr:row>7</xdr:row>
      <xdr:rowOff>66674</xdr:rowOff>
    </xdr:to>
    <xdr:sp>
      <xdr:nvSpPr>
        <xdr:cNvPr id="8" name="Text Box 10"/>
        <xdr:cNvSpPr txBox="1">
          <a:spLocks noChangeArrowheads="1"/>
        </xdr:cNvSpPr>
      </xdr:nvSpPr>
      <xdr:spPr>
        <a:xfrm>
          <a:off x="9460865" y="1981200"/>
          <a:ext cx="64770" cy="66040"/>
        </a:xfrm>
        <a:prstGeom prst="rect">
          <a:avLst/>
        </a:prstGeom>
        <a:noFill/>
        <a:ln w="9525">
          <a:noFill/>
          <a:miter lim="800000"/>
        </a:ln>
      </xdr:spPr>
    </xdr:sp>
    <xdr:clientData/>
  </xdr:twoCellAnchor>
  <xdr:twoCellAnchor editAs="oneCell">
    <xdr:from>
      <xdr:col>3</xdr:col>
      <xdr:colOff>314325</xdr:colOff>
      <xdr:row>7</xdr:row>
      <xdr:rowOff>0</xdr:rowOff>
    </xdr:from>
    <xdr:to>
      <xdr:col>3</xdr:col>
      <xdr:colOff>379476</xdr:colOff>
      <xdr:row>7</xdr:row>
      <xdr:rowOff>66674</xdr:rowOff>
    </xdr:to>
    <xdr:sp>
      <xdr:nvSpPr>
        <xdr:cNvPr id="9" name="Text Box 10"/>
        <xdr:cNvSpPr txBox="1">
          <a:spLocks noChangeArrowheads="1"/>
        </xdr:cNvSpPr>
      </xdr:nvSpPr>
      <xdr:spPr>
        <a:xfrm>
          <a:off x="9460865" y="1981200"/>
          <a:ext cx="64770" cy="66040"/>
        </a:xfrm>
        <a:prstGeom prst="rect">
          <a:avLst/>
        </a:prstGeom>
        <a:noFill/>
        <a:ln w="9525">
          <a:noFill/>
          <a:miter lim="800000"/>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BreakPreview" zoomScaleNormal="100" workbookViewId="0">
      <selection activeCell="C7" sqref="C7"/>
    </sheetView>
  </sheetViews>
  <sheetFormatPr defaultColWidth="9" defaultRowHeight="15" outlineLevelCol="4"/>
  <cols>
    <col min="1" max="1" width="6.54285714285714" customWidth="1"/>
    <col min="2" max="2" width="49.5428571428571" customWidth="1"/>
    <col min="3" max="3" width="31.8190476190476" style="285" customWidth="1"/>
  </cols>
  <sheetData>
    <row r="1" s="283" customFormat="1" ht="43" customHeight="1" spans="1:3">
      <c r="A1" s="286" t="s">
        <v>0</v>
      </c>
      <c r="B1" s="287"/>
      <c r="C1" s="287"/>
    </row>
    <row r="2" s="283" customFormat="1" ht="31" customHeight="1" spans="1:3">
      <c r="A2" s="288" t="s">
        <v>1</v>
      </c>
      <c r="B2" s="288"/>
      <c r="C2" s="288"/>
    </row>
    <row r="3" s="283" customFormat="1" ht="31.5" spans="1:3">
      <c r="A3" s="289" t="s">
        <v>2</v>
      </c>
      <c r="B3" s="289" t="s">
        <v>3</v>
      </c>
      <c r="C3" s="290" t="s">
        <v>4</v>
      </c>
    </row>
    <row r="4" s="283" customFormat="1" ht="30" customHeight="1" spans="1:5">
      <c r="A4" s="291">
        <v>1</v>
      </c>
      <c r="B4" s="292" t="s">
        <v>5</v>
      </c>
      <c r="C4" s="293">
        <v>34751389.3045165</v>
      </c>
      <c r="E4" s="294"/>
    </row>
    <row r="5" s="283" customFormat="1" ht="30" customHeight="1" spans="1:3">
      <c r="A5" s="291">
        <v>2</v>
      </c>
      <c r="B5" s="292" t="s">
        <v>6</v>
      </c>
      <c r="C5" s="293">
        <v>1576160.1</v>
      </c>
    </row>
    <row r="6" s="283" customFormat="1" ht="30" customHeight="1" spans="1:3">
      <c r="A6" s="291">
        <v>3</v>
      </c>
      <c r="B6" s="292" t="s">
        <v>7</v>
      </c>
      <c r="C6" s="293">
        <v>2695580</v>
      </c>
    </row>
    <row r="7" s="283" customFormat="1" ht="30" customHeight="1" spans="1:3">
      <c r="A7" s="291">
        <v>4</v>
      </c>
      <c r="B7" s="292" t="s">
        <v>8</v>
      </c>
      <c r="C7" s="293">
        <v>683457.5</v>
      </c>
    </row>
    <row r="8" s="283" customFormat="1" ht="30" customHeight="1" spans="1:3">
      <c r="A8" s="291"/>
      <c r="B8" s="295" t="s">
        <v>9</v>
      </c>
      <c r="C8" s="296">
        <v>39706586.9045165</v>
      </c>
    </row>
    <row r="9" s="284" customFormat="1" ht="30" customHeight="1" spans="1:4">
      <c r="A9" s="291">
        <v>5</v>
      </c>
      <c r="B9" s="292" t="s">
        <v>10</v>
      </c>
      <c r="C9" s="297">
        <v>2341387.76427099</v>
      </c>
      <c r="D9" s="298"/>
    </row>
    <row r="10" s="283" customFormat="1" ht="30" customHeight="1" spans="1:3">
      <c r="A10" s="291">
        <v>6</v>
      </c>
      <c r="B10" s="292" t="s">
        <v>11</v>
      </c>
      <c r="C10" s="293">
        <v>2102398.73343937</v>
      </c>
    </row>
    <row r="11" s="283" customFormat="1" ht="30" customHeight="1" spans="1:3">
      <c r="A11" s="289"/>
      <c r="B11" s="295" t="s">
        <v>12</v>
      </c>
      <c r="C11" s="299">
        <v>44150373.4022268</v>
      </c>
    </row>
    <row r="12" s="283" customFormat="1" ht="30" customHeight="1" spans="1:3">
      <c r="A12" s="289"/>
      <c r="B12" s="295" t="s">
        <v>13</v>
      </c>
      <c r="C12" s="296">
        <v>44151000</v>
      </c>
    </row>
  </sheetData>
  <mergeCells count="2">
    <mergeCell ref="A1:C1"/>
    <mergeCell ref="A2:C2"/>
  </mergeCells>
  <pageMargins left="0.7" right="0.7" top="0.75" bottom="0.75" header="0.3" footer="0.3"/>
  <pageSetup paperSize="9" scale="9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J524"/>
  <sheetViews>
    <sheetView tabSelected="1" zoomScale="80" zoomScaleNormal="80" zoomScaleSheetLayoutView="90" workbookViewId="0">
      <selection activeCell="A1" sqref="A1"/>
    </sheetView>
  </sheetViews>
  <sheetFormatPr defaultColWidth="9.18095238095238" defaultRowHeight="14.25"/>
  <cols>
    <col min="1" max="1" width="9.18095238095238" style="113"/>
    <col min="2" max="2" width="11.5428571428571" style="113" customWidth="1"/>
    <col min="3" max="3" width="51.6285714285714" style="114" customWidth="1"/>
    <col min="4" max="4" width="7.54285714285714" style="115" customWidth="1"/>
    <col min="5" max="5" width="14.4571428571429" style="116" customWidth="1"/>
    <col min="6" max="6" width="14.4571428571429" style="113" customWidth="1"/>
    <col min="7" max="7" width="26.1809523809524" style="117" customWidth="1"/>
    <col min="8" max="16384" width="9.18095238095238" style="117"/>
  </cols>
  <sheetData>
    <row r="1" ht="41.5" customHeight="1" spans="1:7">
      <c r="A1" s="118" t="s">
        <v>0</v>
      </c>
      <c r="B1" s="119"/>
      <c r="C1" s="119"/>
      <c r="D1" s="119"/>
      <c r="E1" s="119"/>
      <c r="F1" s="119"/>
      <c r="G1" s="119"/>
    </row>
    <row r="2" ht="41.5" customHeight="1" spans="1:7">
      <c r="A2" s="118" t="s">
        <v>14</v>
      </c>
      <c r="B2" s="119"/>
      <c r="C2" s="119"/>
      <c r="D2" s="119"/>
      <c r="E2" s="119"/>
      <c r="F2" s="119"/>
      <c r="G2" s="119"/>
    </row>
    <row r="3" ht="30.65" customHeight="1" spans="1:7">
      <c r="A3" s="120" t="s">
        <v>15</v>
      </c>
      <c r="B3" s="121"/>
      <c r="C3" s="121"/>
      <c r="D3" s="121"/>
      <c r="E3" s="121"/>
      <c r="F3" s="121"/>
      <c r="G3" s="121"/>
    </row>
    <row r="4" ht="30" spans="1:7">
      <c r="A4" s="122" t="s">
        <v>16</v>
      </c>
      <c r="B4" s="122" t="s">
        <v>17</v>
      </c>
      <c r="C4" s="123" t="s">
        <v>18</v>
      </c>
      <c r="D4" s="123" t="s">
        <v>19</v>
      </c>
      <c r="E4" s="123" t="s">
        <v>20</v>
      </c>
      <c r="F4" s="123" t="s">
        <v>21</v>
      </c>
      <c r="G4" s="123" t="s">
        <v>22</v>
      </c>
    </row>
    <row r="5" ht="71.25" spans="1:7">
      <c r="A5" s="124">
        <v>1</v>
      </c>
      <c r="B5" s="125">
        <v>2.06</v>
      </c>
      <c r="C5" s="126" t="s">
        <v>23</v>
      </c>
      <c r="D5" s="127"/>
      <c r="E5" s="128"/>
      <c r="F5" s="129"/>
      <c r="G5" s="130"/>
    </row>
    <row r="6" ht="15" spans="1:7">
      <c r="A6" s="124"/>
      <c r="B6" s="123" t="s">
        <v>24</v>
      </c>
      <c r="C6" s="131" t="s">
        <v>25</v>
      </c>
      <c r="D6" s="127" t="s">
        <v>26</v>
      </c>
      <c r="E6" s="128">
        <v>163.81125</v>
      </c>
      <c r="F6" s="129"/>
      <c r="G6" s="130">
        <f>F6*E6</f>
        <v>0</v>
      </c>
    </row>
    <row r="7" ht="15" spans="1:7">
      <c r="A7" s="124"/>
      <c r="B7" s="125"/>
      <c r="C7" s="132"/>
      <c r="D7" s="133"/>
      <c r="E7" s="133"/>
      <c r="F7" s="134"/>
      <c r="G7" s="135"/>
    </row>
    <row r="8" ht="85.5" spans="1:7">
      <c r="A8" s="124">
        <f>A5+1</f>
        <v>2</v>
      </c>
      <c r="B8" s="125">
        <v>2.07</v>
      </c>
      <c r="C8" s="126" t="s">
        <v>27</v>
      </c>
      <c r="D8" s="127"/>
      <c r="E8" s="128"/>
      <c r="F8" s="129"/>
      <c r="G8" s="130"/>
    </row>
    <row r="9" ht="15" spans="1:7">
      <c r="A9" s="124"/>
      <c r="B9" s="123" t="s">
        <v>28</v>
      </c>
      <c r="C9" s="131" t="s">
        <v>29</v>
      </c>
      <c r="D9" s="127" t="s">
        <v>26</v>
      </c>
      <c r="E9" s="128">
        <v>139.148</v>
      </c>
      <c r="F9" s="129"/>
      <c r="G9" s="130">
        <f>F9*E9</f>
        <v>0</v>
      </c>
    </row>
    <row r="10" ht="15" spans="1:7">
      <c r="A10" s="124"/>
      <c r="B10" s="125"/>
      <c r="C10" s="132"/>
      <c r="D10" s="127"/>
      <c r="E10" s="133"/>
      <c r="F10" s="136"/>
      <c r="G10" s="130"/>
    </row>
    <row r="11" ht="71.25" spans="1:7">
      <c r="A11" s="124">
        <f>A8+1</f>
        <v>3</v>
      </c>
      <c r="B11" s="137">
        <v>2.17</v>
      </c>
      <c r="C11" s="126" t="s">
        <v>30</v>
      </c>
      <c r="D11" s="138" t="s">
        <v>26</v>
      </c>
      <c r="E11" s="139">
        <v>105.99828</v>
      </c>
      <c r="F11" s="140"/>
      <c r="G11" s="130">
        <f>F11*E11</f>
        <v>0</v>
      </c>
    </row>
    <row r="12" spans="1:7">
      <c r="A12" s="124"/>
      <c r="B12" s="137"/>
      <c r="C12" s="126"/>
      <c r="D12" s="141"/>
      <c r="E12" s="141"/>
      <c r="F12" s="140"/>
      <c r="G12" s="125"/>
    </row>
    <row r="13" ht="42.75" spans="1:7">
      <c r="A13" s="124">
        <f>A11+2</f>
        <v>5</v>
      </c>
      <c r="B13" s="137">
        <v>4.02</v>
      </c>
      <c r="C13" s="126" t="s">
        <v>31</v>
      </c>
      <c r="D13" s="142"/>
      <c r="E13" s="143"/>
      <c r="F13" s="144"/>
      <c r="G13" s="130"/>
    </row>
    <row r="14" ht="28.5" spans="1:7">
      <c r="A14" s="124"/>
      <c r="B14" s="125" t="s">
        <v>24</v>
      </c>
      <c r="C14" s="126" t="s">
        <v>32</v>
      </c>
      <c r="D14" s="142"/>
      <c r="E14" s="143"/>
      <c r="F14" s="144"/>
      <c r="G14" s="130"/>
    </row>
    <row r="15" ht="15" spans="1:7">
      <c r="A15" s="124"/>
      <c r="B15" s="137"/>
      <c r="C15" s="126" t="s">
        <v>33</v>
      </c>
      <c r="D15" s="133" t="s">
        <v>26</v>
      </c>
      <c r="E15" s="128">
        <v>19.963</v>
      </c>
      <c r="F15" s="145"/>
      <c r="G15" s="130">
        <f>F15*E15</f>
        <v>0</v>
      </c>
    </row>
    <row r="16" ht="15" spans="1:7">
      <c r="A16" s="124"/>
      <c r="B16" s="137"/>
      <c r="C16" s="126"/>
      <c r="D16" s="133"/>
      <c r="E16" s="133"/>
      <c r="F16" s="136"/>
      <c r="G16" s="130"/>
    </row>
    <row r="17" ht="71.25" spans="1:7">
      <c r="A17" s="124">
        <f>A13+1</f>
        <v>6</v>
      </c>
      <c r="B17" s="137">
        <v>4.07</v>
      </c>
      <c r="C17" s="126" t="s">
        <v>34</v>
      </c>
      <c r="D17" s="141"/>
      <c r="E17" s="141"/>
      <c r="F17" s="140"/>
      <c r="G17" s="130"/>
    </row>
    <row r="18" ht="28.5" spans="1:7">
      <c r="A18" s="124"/>
      <c r="B18" s="124" t="s">
        <v>24</v>
      </c>
      <c r="C18" s="126" t="s">
        <v>35</v>
      </c>
      <c r="D18" s="133" t="s">
        <v>26</v>
      </c>
      <c r="E18" s="128">
        <v>99.1306875</v>
      </c>
      <c r="F18" s="140"/>
      <c r="G18" s="130">
        <f>F18*E18</f>
        <v>0</v>
      </c>
    </row>
    <row r="19" ht="15" spans="1:7">
      <c r="A19" s="124"/>
      <c r="B19" s="137"/>
      <c r="C19" s="126"/>
      <c r="D19" s="133"/>
      <c r="E19" s="133"/>
      <c r="F19" s="136"/>
      <c r="G19" s="130"/>
    </row>
    <row r="20" ht="42.75" spans="1:7">
      <c r="A20" s="124">
        <f>A17+1</f>
        <v>7</v>
      </c>
      <c r="B20" s="137">
        <v>5.01</v>
      </c>
      <c r="C20" s="126" t="s">
        <v>36</v>
      </c>
      <c r="D20" s="138"/>
      <c r="E20" s="141"/>
      <c r="F20" s="146"/>
      <c r="G20" s="147"/>
    </row>
    <row r="21" ht="15" spans="1:7">
      <c r="A21" s="124"/>
      <c r="B21" s="123"/>
      <c r="C21" s="132" t="s">
        <v>37</v>
      </c>
      <c r="D21" s="138"/>
      <c r="E21" s="141"/>
      <c r="F21" s="146"/>
      <c r="G21" s="147"/>
    </row>
    <row r="22" ht="30" spans="1:7">
      <c r="A22" s="124">
        <f>A20+1</f>
        <v>8</v>
      </c>
      <c r="B22" s="124" t="s">
        <v>24</v>
      </c>
      <c r="C22" s="148" t="s">
        <v>38</v>
      </c>
      <c r="D22" s="138" t="s">
        <v>26</v>
      </c>
      <c r="E22" s="139">
        <v>37.92856</v>
      </c>
      <c r="F22" s="146"/>
      <c r="G22" s="130">
        <f>F22*E22</f>
        <v>0</v>
      </c>
    </row>
    <row r="23" ht="15" spans="1:7">
      <c r="A23" s="124"/>
      <c r="B23" s="137"/>
      <c r="C23" s="126"/>
      <c r="D23" s="133"/>
      <c r="E23" s="133"/>
      <c r="F23" s="149"/>
      <c r="G23" s="147"/>
    </row>
    <row r="24" ht="85.5" spans="1:7">
      <c r="A24" s="124">
        <f>A22+1</f>
        <v>9</v>
      </c>
      <c r="B24" s="125">
        <v>5.02</v>
      </c>
      <c r="C24" s="126" t="s">
        <v>39</v>
      </c>
      <c r="D24" s="138"/>
      <c r="E24" s="141"/>
      <c r="F24" s="146"/>
      <c r="G24" s="130"/>
    </row>
    <row r="25" ht="28.5" spans="1:7">
      <c r="A25" s="124"/>
      <c r="B25" s="124" t="s">
        <v>24</v>
      </c>
      <c r="C25" s="126" t="s">
        <v>38</v>
      </c>
      <c r="D25" s="138" t="s">
        <v>26</v>
      </c>
      <c r="E25" s="128">
        <v>151.3259</v>
      </c>
      <c r="F25" s="146"/>
      <c r="G25" s="130">
        <f>F25*E25</f>
        <v>0</v>
      </c>
    </row>
    <row r="26" ht="15" spans="1:7">
      <c r="A26" s="124"/>
      <c r="B26" s="125"/>
      <c r="C26" s="132"/>
      <c r="D26" s="133"/>
      <c r="E26" s="133"/>
      <c r="F26" s="136"/>
      <c r="G26" s="130"/>
    </row>
    <row r="27" ht="99.75" spans="1:7">
      <c r="A27" s="124">
        <f>A24+1</f>
        <v>10</v>
      </c>
      <c r="B27" s="150" t="s">
        <v>40</v>
      </c>
      <c r="C27" s="126" t="s">
        <v>41</v>
      </c>
      <c r="D27" s="138"/>
      <c r="E27" s="141"/>
      <c r="F27" s="146"/>
      <c r="G27" s="130"/>
    </row>
    <row r="28" ht="28.5" spans="1:7">
      <c r="A28" s="124"/>
      <c r="B28" s="124" t="s">
        <v>24</v>
      </c>
      <c r="C28" s="151" t="s">
        <v>38</v>
      </c>
      <c r="D28" s="127" t="s">
        <v>26</v>
      </c>
      <c r="E28" s="128">
        <v>307.989224</v>
      </c>
      <c r="F28" s="146"/>
      <c r="G28" s="130">
        <f>F28*E28</f>
        <v>0</v>
      </c>
    </row>
    <row r="29" ht="15" spans="1:7">
      <c r="A29" s="124"/>
      <c r="B29" s="150"/>
      <c r="C29" s="132"/>
      <c r="D29" s="133"/>
      <c r="E29" s="133"/>
      <c r="F29" s="136"/>
      <c r="G29" s="130"/>
    </row>
    <row r="30" ht="99.75" spans="1:7">
      <c r="A30" s="124">
        <f>A27+1</f>
        <v>11</v>
      </c>
      <c r="B30" s="137">
        <v>5.04</v>
      </c>
      <c r="C30" s="126" t="s">
        <v>42</v>
      </c>
      <c r="D30" s="138" t="s">
        <v>26</v>
      </c>
      <c r="E30" s="128">
        <v>6.48</v>
      </c>
      <c r="F30" s="146"/>
      <c r="G30" s="130">
        <f>F30*E30</f>
        <v>0</v>
      </c>
    </row>
    <row r="31" ht="15" spans="1:7">
      <c r="A31" s="124"/>
      <c r="B31" s="137"/>
      <c r="C31" s="132"/>
      <c r="D31" s="133"/>
      <c r="E31" s="133"/>
      <c r="F31" s="136"/>
      <c r="G31" s="130"/>
    </row>
    <row r="32" ht="28.5" spans="1:7">
      <c r="A32" s="124">
        <f>A30+1</f>
        <v>12</v>
      </c>
      <c r="B32" s="137">
        <v>5.1</v>
      </c>
      <c r="C32" s="152" t="s">
        <v>43</v>
      </c>
      <c r="D32" s="138"/>
      <c r="E32" s="141"/>
      <c r="F32" s="146"/>
      <c r="G32" s="130"/>
    </row>
    <row r="33" ht="30" spans="1:7">
      <c r="A33" s="124"/>
      <c r="B33" s="123" t="s">
        <v>24</v>
      </c>
      <c r="C33" s="148" t="s">
        <v>44</v>
      </c>
      <c r="D33" s="138" t="s">
        <v>45</v>
      </c>
      <c r="E33" s="128">
        <v>85.95</v>
      </c>
      <c r="F33" s="146"/>
      <c r="G33" s="130">
        <f>F33*E33</f>
        <v>0</v>
      </c>
    </row>
    <row r="34" ht="15" spans="1:7">
      <c r="A34" s="124"/>
      <c r="B34" s="137"/>
      <c r="C34" s="126"/>
      <c r="D34" s="127"/>
      <c r="E34" s="133"/>
      <c r="F34" s="136"/>
      <c r="G34" s="153"/>
    </row>
    <row r="35" ht="28.5" spans="1:7">
      <c r="A35" s="124"/>
      <c r="B35" s="123" t="s">
        <v>28</v>
      </c>
      <c r="C35" s="152" t="s">
        <v>46</v>
      </c>
      <c r="D35" s="127" t="s">
        <v>45</v>
      </c>
      <c r="E35" s="128">
        <v>629.16</v>
      </c>
      <c r="F35" s="146"/>
      <c r="G35" s="130">
        <f>F35*E35</f>
        <v>0</v>
      </c>
    </row>
    <row r="36" ht="15" spans="1:7">
      <c r="A36" s="124"/>
      <c r="B36" s="137"/>
      <c r="C36" s="126"/>
      <c r="D36" s="133"/>
      <c r="E36" s="133"/>
      <c r="F36" s="136"/>
      <c r="G36" s="130"/>
    </row>
    <row r="37" ht="31.5" customHeight="1" spans="1:7">
      <c r="A37" s="124"/>
      <c r="B37" s="123" t="s">
        <v>47</v>
      </c>
      <c r="C37" s="154" t="s">
        <v>48</v>
      </c>
      <c r="D37" s="127" t="s">
        <v>45</v>
      </c>
      <c r="E37" s="128">
        <v>733.44</v>
      </c>
      <c r="F37" s="155"/>
      <c r="G37" s="130">
        <f>F37*E37</f>
        <v>0</v>
      </c>
    </row>
    <row r="38" ht="15" spans="1:7">
      <c r="A38" s="124"/>
      <c r="B38" s="137"/>
      <c r="C38" s="126"/>
      <c r="D38" s="133"/>
      <c r="E38" s="133"/>
      <c r="F38" s="136"/>
      <c r="G38" s="130"/>
    </row>
    <row r="39" ht="28.5" spans="1:7">
      <c r="A39" s="124"/>
      <c r="B39" s="123" t="s">
        <v>49</v>
      </c>
      <c r="C39" s="152" t="s">
        <v>50</v>
      </c>
      <c r="D39" s="127" t="s">
        <v>45</v>
      </c>
      <c r="E39" s="156">
        <v>1263.1468</v>
      </c>
      <c r="F39" s="140"/>
      <c r="G39" s="130">
        <f>F39*E39</f>
        <v>0</v>
      </c>
    </row>
    <row r="40" ht="15" spans="1:7">
      <c r="A40" s="124"/>
      <c r="B40" s="137"/>
      <c r="C40" s="157"/>
      <c r="D40" s="133"/>
      <c r="E40" s="133"/>
      <c r="F40" s="158"/>
      <c r="G40" s="159"/>
    </row>
    <row r="41" ht="28.5" spans="1:7">
      <c r="A41" s="124"/>
      <c r="B41" s="123" t="s">
        <v>51</v>
      </c>
      <c r="C41" s="152" t="s">
        <v>52</v>
      </c>
      <c r="D41" s="127" t="s">
        <v>45</v>
      </c>
      <c r="E41" s="160">
        <v>1291.48232</v>
      </c>
      <c r="F41" s="146"/>
      <c r="G41" s="130">
        <f>F41*E41</f>
        <v>0</v>
      </c>
    </row>
    <row r="42" ht="15" spans="1:7">
      <c r="A42" s="124"/>
      <c r="B42" s="137"/>
      <c r="C42" s="157"/>
      <c r="D42" s="127"/>
      <c r="E42" s="133"/>
      <c r="F42" s="161"/>
      <c r="G42" s="130"/>
    </row>
    <row r="43" ht="42.75" spans="1:7">
      <c r="A43" s="124">
        <f>A32+1</f>
        <v>13</v>
      </c>
      <c r="B43" s="137">
        <v>5.18</v>
      </c>
      <c r="C43" s="126" t="s">
        <v>53</v>
      </c>
      <c r="D43" s="141"/>
      <c r="E43" s="141"/>
      <c r="F43" s="146"/>
      <c r="G43" s="130"/>
    </row>
    <row r="44" ht="30" spans="1:7">
      <c r="A44" s="124"/>
      <c r="B44" s="123" t="s">
        <v>28</v>
      </c>
      <c r="C44" s="162" t="s">
        <v>54</v>
      </c>
      <c r="D44" s="141" t="s">
        <v>55</v>
      </c>
      <c r="E44" s="163">
        <v>87481.36732</v>
      </c>
      <c r="F44" s="140"/>
      <c r="G44" s="130">
        <f>F44*E44</f>
        <v>0</v>
      </c>
    </row>
    <row r="45" ht="15" spans="1:7">
      <c r="A45" s="124"/>
      <c r="B45" s="137"/>
      <c r="C45" s="157"/>
      <c r="D45" s="127"/>
      <c r="E45" s="133"/>
      <c r="F45" s="164"/>
      <c r="G45" s="130"/>
    </row>
    <row r="46" s="111" customFormat="1" ht="28.5" spans="1:7">
      <c r="A46" s="125">
        <f>A43+1</f>
        <v>14</v>
      </c>
      <c r="B46" s="125">
        <v>5.29</v>
      </c>
      <c r="C46" s="126" t="s">
        <v>56</v>
      </c>
      <c r="D46" s="142" t="s">
        <v>26</v>
      </c>
      <c r="E46" s="139">
        <v>18.7622</v>
      </c>
      <c r="F46" s="146"/>
      <c r="G46" s="130">
        <f>F46*E46</f>
        <v>0</v>
      </c>
    </row>
    <row r="47" s="111" customFormat="1" ht="15" spans="1:7">
      <c r="A47" s="125"/>
      <c r="B47" s="125"/>
      <c r="C47" s="126"/>
      <c r="D47" s="159"/>
      <c r="E47" s="159"/>
      <c r="F47" s="149"/>
      <c r="G47" s="130"/>
    </row>
    <row r="48" ht="28.5" spans="1:7">
      <c r="A48" s="124">
        <f>A46+1</f>
        <v>15</v>
      </c>
      <c r="B48" s="137">
        <v>5.3</v>
      </c>
      <c r="C48" s="126" t="s">
        <v>57</v>
      </c>
      <c r="D48" s="127"/>
      <c r="E48" s="133"/>
      <c r="F48" s="155"/>
      <c r="G48" s="159"/>
    </row>
    <row r="49" ht="45" spans="1:7">
      <c r="A49" s="165"/>
      <c r="B49" s="123" t="s">
        <v>24</v>
      </c>
      <c r="C49" s="162" t="s">
        <v>58</v>
      </c>
      <c r="D49" s="138" t="s">
        <v>26</v>
      </c>
      <c r="E49" s="156">
        <v>126.26892</v>
      </c>
      <c r="F49" s="149"/>
      <c r="G49" s="130">
        <f>F49*E49</f>
        <v>0</v>
      </c>
    </row>
    <row r="50" ht="15" spans="1:7">
      <c r="A50" s="124"/>
      <c r="B50" s="137"/>
      <c r="C50" s="157"/>
      <c r="D50" s="127"/>
      <c r="E50" s="133"/>
      <c r="F50" s="158"/>
      <c r="G50" s="125"/>
    </row>
    <row r="51" ht="15" spans="1:7">
      <c r="A51" s="124">
        <f>A48+1</f>
        <v>16</v>
      </c>
      <c r="B51" s="137">
        <v>6.01</v>
      </c>
      <c r="C51" s="300" t="s">
        <v>59</v>
      </c>
      <c r="D51" s="166"/>
      <c r="E51" s="166"/>
      <c r="F51" s="167"/>
      <c r="G51" s="147"/>
    </row>
    <row r="52" ht="15" spans="1:7">
      <c r="A52" s="124"/>
      <c r="B52" s="122" t="s">
        <v>47</v>
      </c>
      <c r="C52" s="126" t="s">
        <v>60</v>
      </c>
      <c r="D52" s="138" t="s">
        <v>26</v>
      </c>
      <c r="E52" s="139">
        <v>7.746</v>
      </c>
      <c r="F52" s="167"/>
      <c r="G52" s="130">
        <f>F52*E52</f>
        <v>0</v>
      </c>
    </row>
    <row r="53" ht="15" spans="1:7">
      <c r="A53" s="124"/>
      <c r="B53" s="137"/>
      <c r="C53" s="126"/>
      <c r="D53" s="127"/>
      <c r="E53" s="133"/>
      <c r="F53" s="149"/>
      <c r="G53" s="147"/>
    </row>
    <row r="54" ht="28.5" spans="1:7">
      <c r="A54" s="124">
        <f>A51+1</f>
        <v>17</v>
      </c>
      <c r="B54" s="137">
        <v>6.02</v>
      </c>
      <c r="C54" s="300" t="s">
        <v>61</v>
      </c>
      <c r="D54" s="166"/>
      <c r="E54" s="166"/>
      <c r="F54" s="167"/>
      <c r="G54" s="147"/>
    </row>
    <row r="55" ht="15" spans="1:7">
      <c r="A55" s="124"/>
      <c r="B55" s="122" t="s">
        <v>47</v>
      </c>
      <c r="C55" s="126" t="s">
        <v>60</v>
      </c>
      <c r="D55" s="138" t="s">
        <v>26</v>
      </c>
      <c r="E55" s="139">
        <v>72.96235</v>
      </c>
      <c r="F55" s="167"/>
      <c r="G55" s="130">
        <f>F55*E55</f>
        <v>0</v>
      </c>
    </row>
    <row r="56" ht="15" spans="1:7">
      <c r="A56" s="124"/>
      <c r="B56" s="137"/>
      <c r="C56" s="126"/>
      <c r="D56" s="127"/>
      <c r="E56" s="133"/>
      <c r="F56" s="149"/>
      <c r="G56" s="147"/>
    </row>
    <row r="57" ht="28.5" spans="1:7">
      <c r="A57" s="124">
        <f>A54+1</f>
        <v>18</v>
      </c>
      <c r="B57" s="137">
        <v>6.06</v>
      </c>
      <c r="C57" s="126" t="s">
        <v>62</v>
      </c>
      <c r="D57" s="127"/>
      <c r="E57" s="168"/>
      <c r="F57" s="169"/>
      <c r="G57" s="170"/>
    </row>
    <row r="58" ht="15" spans="1:7">
      <c r="A58" s="124"/>
      <c r="B58" s="122" t="s">
        <v>63</v>
      </c>
      <c r="C58" s="131" t="s">
        <v>64</v>
      </c>
      <c r="D58" s="138" t="s">
        <v>65</v>
      </c>
      <c r="E58" s="156">
        <v>1185.7491</v>
      </c>
      <c r="F58" s="169"/>
      <c r="G58" s="130">
        <f>F58*E58</f>
        <v>0</v>
      </c>
    </row>
    <row r="59" ht="15" spans="1:7">
      <c r="A59" s="124"/>
      <c r="B59" s="137"/>
      <c r="C59" s="131"/>
      <c r="D59" s="127"/>
      <c r="E59" s="133"/>
      <c r="F59" s="158"/>
      <c r="G59" s="170"/>
    </row>
    <row r="60" ht="45" spans="1:7">
      <c r="A60" s="124">
        <f>A57+1</f>
        <v>19</v>
      </c>
      <c r="B60" s="137">
        <v>6.07</v>
      </c>
      <c r="C60" s="131" t="s">
        <v>66</v>
      </c>
      <c r="D60" s="138" t="s">
        <v>65</v>
      </c>
      <c r="E60" s="156">
        <v>934.0539</v>
      </c>
      <c r="F60" s="169"/>
      <c r="G60" s="130">
        <f>F60*E60</f>
        <v>0</v>
      </c>
    </row>
    <row r="61" ht="15" spans="1:7">
      <c r="A61" s="124"/>
      <c r="B61" s="137"/>
      <c r="C61" s="131"/>
      <c r="D61" s="127"/>
      <c r="E61" s="133"/>
      <c r="F61" s="158"/>
      <c r="G61" s="170"/>
    </row>
    <row r="62" ht="85.5" spans="1:7">
      <c r="A62" s="124">
        <f>A60+1</f>
        <v>20</v>
      </c>
      <c r="B62" s="137">
        <v>6.22</v>
      </c>
      <c r="C62" s="300" t="s">
        <v>67</v>
      </c>
      <c r="D62" s="138" t="s">
        <v>26</v>
      </c>
      <c r="E62" s="139">
        <v>157.56212</v>
      </c>
      <c r="F62" s="167"/>
      <c r="G62" s="130">
        <f>F62*E62</f>
        <v>0</v>
      </c>
    </row>
    <row r="63" ht="15" spans="1:7">
      <c r="A63" s="124"/>
      <c r="B63" s="137"/>
      <c r="C63" s="131"/>
      <c r="D63" s="127"/>
      <c r="E63" s="133"/>
      <c r="F63" s="149"/>
      <c r="G63" s="147"/>
    </row>
    <row r="64" ht="57" spans="1:7">
      <c r="A64" s="124">
        <f>A62+1</f>
        <v>21</v>
      </c>
      <c r="B64" s="137">
        <v>7.01</v>
      </c>
      <c r="C64" s="300" t="s">
        <v>68</v>
      </c>
      <c r="D64" s="166"/>
      <c r="E64" s="166"/>
      <c r="F64" s="167"/>
      <c r="G64" s="147"/>
    </row>
    <row r="65" ht="15" spans="1:7">
      <c r="A65" s="124"/>
      <c r="B65" s="122" t="s">
        <v>47</v>
      </c>
      <c r="C65" s="126" t="s">
        <v>60</v>
      </c>
      <c r="D65" s="138" t="s">
        <v>26</v>
      </c>
      <c r="E65" s="139">
        <v>241.11576</v>
      </c>
      <c r="F65" s="167"/>
      <c r="G65" s="130">
        <f>F65*E65</f>
        <v>0</v>
      </c>
    </row>
    <row r="66" ht="15" spans="1:7">
      <c r="A66" s="124"/>
      <c r="B66" s="137"/>
      <c r="C66" s="126"/>
      <c r="D66" s="127"/>
      <c r="E66" s="133"/>
      <c r="F66" s="149"/>
      <c r="G66" s="147"/>
    </row>
    <row r="67" ht="142.5" spans="1:7">
      <c r="A67" s="124">
        <f>A64+1</f>
        <v>22</v>
      </c>
      <c r="B67" s="137">
        <v>8.02</v>
      </c>
      <c r="C67" s="300" t="s">
        <v>69</v>
      </c>
      <c r="D67" s="138"/>
      <c r="E67" s="141"/>
      <c r="F67" s="140"/>
      <c r="G67" s="159"/>
    </row>
    <row r="68" ht="15" spans="1:7">
      <c r="A68" s="124"/>
      <c r="B68" s="123" t="s">
        <v>70</v>
      </c>
      <c r="C68" s="126" t="s">
        <v>71</v>
      </c>
      <c r="D68" s="138" t="s">
        <v>45</v>
      </c>
      <c r="E68" s="139">
        <v>9</v>
      </c>
      <c r="F68" s="140"/>
      <c r="G68" s="130">
        <f>F68*E68</f>
        <v>0</v>
      </c>
    </row>
    <row r="69" ht="15" spans="1:7">
      <c r="A69" s="124"/>
      <c r="B69" s="137"/>
      <c r="C69" s="126"/>
      <c r="D69" s="127"/>
      <c r="E69" s="133"/>
      <c r="F69" s="149"/>
      <c r="G69" s="159"/>
    </row>
    <row r="70" ht="42.75" spans="1:7">
      <c r="A70" s="124">
        <f>A67+1</f>
        <v>23</v>
      </c>
      <c r="B70" s="137">
        <v>9.06</v>
      </c>
      <c r="C70" s="126" t="s">
        <v>72</v>
      </c>
      <c r="D70" s="141"/>
      <c r="E70" s="141"/>
      <c r="F70" s="140"/>
      <c r="G70" s="159"/>
    </row>
    <row r="71" ht="15" spans="1:7">
      <c r="A71" s="124"/>
      <c r="B71" s="137"/>
      <c r="C71" s="126"/>
      <c r="D71" s="138" t="s">
        <v>26</v>
      </c>
      <c r="E71" s="139">
        <v>2.4538125</v>
      </c>
      <c r="F71" s="149"/>
      <c r="G71" s="130">
        <f>F71*E71</f>
        <v>0</v>
      </c>
    </row>
    <row r="72" ht="42.75" spans="1:7">
      <c r="A72" s="124">
        <f>A70+1</f>
        <v>24</v>
      </c>
      <c r="B72" s="137">
        <v>9.11</v>
      </c>
      <c r="C72" s="126" t="s">
        <v>73</v>
      </c>
      <c r="D72" s="138"/>
      <c r="E72" s="141"/>
      <c r="F72" s="146"/>
      <c r="G72" s="130"/>
    </row>
    <row r="73" ht="15" spans="1:7">
      <c r="A73" s="124"/>
      <c r="B73" s="123" t="s">
        <v>28</v>
      </c>
      <c r="C73" s="157" t="s">
        <v>74</v>
      </c>
      <c r="D73" s="127" t="s">
        <v>45</v>
      </c>
      <c r="E73" s="128">
        <v>119.91</v>
      </c>
      <c r="F73" s="146"/>
      <c r="G73" s="130">
        <f>F73*E73</f>
        <v>0</v>
      </c>
    </row>
    <row r="74" ht="15" spans="1:7">
      <c r="A74" s="124"/>
      <c r="B74" s="137"/>
      <c r="C74" s="126"/>
      <c r="D74" s="127"/>
      <c r="E74" s="133"/>
      <c r="F74" s="136"/>
      <c r="G74" s="130"/>
    </row>
    <row r="75" ht="171" spans="1:7">
      <c r="A75" s="124">
        <f>A72+1</f>
        <v>25</v>
      </c>
      <c r="B75" s="137">
        <v>9.55</v>
      </c>
      <c r="C75" s="126" t="s">
        <v>75</v>
      </c>
      <c r="D75" s="127" t="s">
        <v>76</v>
      </c>
      <c r="E75" s="128">
        <v>113.85</v>
      </c>
      <c r="F75" s="146"/>
      <c r="G75" s="130">
        <f>F75*E75</f>
        <v>0</v>
      </c>
    </row>
    <row r="76" ht="15" spans="1:7">
      <c r="A76" s="124"/>
      <c r="B76" s="137"/>
      <c r="C76" s="126"/>
      <c r="D76" s="127"/>
      <c r="E76" s="133"/>
      <c r="F76" s="136"/>
      <c r="G76" s="130"/>
    </row>
    <row r="77" ht="313.5" spans="1:7">
      <c r="A77" s="124">
        <f>A75+1</f>
        <v>26</v>
      </c>
      <c r="B77" s="137">
        <v>9.56</v>
      </c>
      <c r="C77" s="126" t="s">
        <v>77</v>
      </c>
      <c r="D77" s="127"/>
      <c r="E77" s="133"/>
      <c r="F77" s="134"/>
      <c r="G77" s="130"/>
    </row>
    <row r="78" ht="15" spans="1:7">
      <c r="A78" s="124"/>
      <c r="B78" s="137" t="s">
        <v>28</v>
      </c>
      <c r="C78" s="132" t="s">
        <v>78</v>
      </c>
      <c r="D78" s="127" t="s">
        <v>45</v>
      </c>
      <c r="E78" s="128">
        <v>37.8</v>
      </c>
      <c r="F78" s="134"/>
      <c r="G78" s="130">
        <f>F78*E78</f>
        <v>0</v>
      </c>
    </row>
    <row r="79" ht="15" spans="1:7">
      <c r="A79" s="124"/>
      <c r="B79" s="137"/>
      <c r="C79" s="132"/>
      <c r="D79" s="127"/>
      <c r="E79" s="133"/>
      <c r="F79" s="136"/>
      <c r="G79" s="130"/>
    </row>
    <row r="80" ht="71.25" spans="1:7">
      <c r="A80" s="124">
        <f>A77+1</f>
        <v>27</v>
      </c>
      <c r="B80" s="137">
        <v>10.07</v>
      </c>
      <c r="C80" s="126" t="s">
        <v>79</v>
      </c>
      <c r="D80" s="127" t="s">
        <v>55</v>
      </c>
      <c r="E80" s="133">
        <v>3228.852</v>
      </c>
      <c r="F80" s="140"/>
      <c r="G80" s="130">
        <f>F80*E80</f>
        <v>0</v>
      </c>
    </row>
    <row r="81" ht="15" spans="1:7">
      <c r="A81" s="124"/>
      <c r="B81" s="137"/>
      <c r="C81" s="132"/>
      <c r="D81" s="133"/>
      <c r="E81" s="133"/>
      <c r="F81" s="134"/>
      <c r="G81" s="135"/>
    </row>
    <row r="82" ht="128.25" spans="1:7">
      <c r="A82" s="124">
        <f>A80+1</f>
        <v>28</v>
      </c>
      <c r="B82" s="137">
        <v>10.09</v>
      </c>
      <c r="C82" s="126" t="s">
        <v>80</v>
      </c>
      <c r="D82" s="127" t="s">
        <v>45</v>
      </c>
      <c r="E82" s="128">
        <v>81.4</v>
      </c>
      <c r="F82" s="140"/>
      <c r="G82" s="130">
        <f>F82*E82</f>
        <v>0</v>
      </c>
    </row>
    <row r="83" ht="15" spans="1:7">
      <c r="A83" s="124"/>
      <c r="B83" s="137"/>
      <c r="C83" s="126"/>
      <c r="D83" s="127"/>
      <c r="E83" s="133"/>
      <c r="F83" s="136"/>
      <c r="G83" s="171"/>
    </row>
    <row r="84" ht="57" spans="1:7">
      <c r="A84" s="124">
        <f>A82+1</f>
        <v>29</v>
      </c>
      <c r="B84" s="137">
        <v>10.16</v>
      </c>
      <c r="C84" s="126" t="s">
        <v>81</v>
      </c>
      <c r="D84" s="138"/>
      <c r="E84" s="141"/>
      <c r="F84" s="146"/>
      <c r="G84" s="130"/>
    </row>
    <row r="85" ht="42.75" spans="1:7">
      <c r="A85" s="124"/>
      <c r="B85" s="123" t="s">
        <v>24</v>
      </c>
      <c r="C85" s="126" t="s">
        <v>82</v>
      </c>
      <c r="D85" s="127" t="s">
        <v>55</v>
      </c>
      <c r="E85" s="128">
        <v>547.2</v>
      </c>
      <c r="F85" s="146"/>
      <c r="G85" s="130">
        <f>F85*E85</f>
        <v>0</v>
      </c>
    </row>
    <row r="86" ht="15" spans="1:7">
      <c r="A86" s="124"/>
      <c r="B86" s="137"/>
      <c r="C86" s="126"/>
      <c r="D86" s="127"/>
      <c r="E86" s="133"/>
      <c r="F86" s="136"/>
      <c r="G86" s="130"/>
    </row>
    <row r="87" ht="57" spans="1:7">
      <c r="A87" s="124">
        <f>A84+1</f>
        <v>30</v>
      </c>
      <c r="B87" s="137">
        <v>10.18</v>
      </c>
      <c r="C87" s="126" t="s">
        <v>83</v>
      </c>
      <c r="D87" s="127" t="s">
        <v>45</v>
      </c>
      <c r="E87" s="128">
        <v>137.88</v>
      </c>
      <c r="F87" s="140"/>
      <c r="G87" s="130">
        <f>F87*E87</f>
        <v>0</v>
      </c>
    </row>
    <row r="88" ht="15" spans="1:7">
      <c r="A88" s="124"/>
      <c r="B88" s="137"/>
      <c r="C88" s="132"/>
      <c r="D88" s="127"/>
      <c r="E88" s="133"/>
      <c r="F88" s="136"/>
      <c r="G88" s="130"/>
    </row>
    <row r="89" ht="15" spans="1:7">
      <c r="A89" s="124">
        <f>A87+1</f>
        <v>31</v>
      </c>
      <c r="B89" s="150" t="s">
        <v>84</v>
      </c>
      <c r="C89" s="172" t="s">
        <v>85</v>
      </c>
      <c r="D89" s="138"/>
      <c r="E89" s="141"/>
      <c r="F89" s="146"/>
      <c r="G89" s="130"/>
    </row>
    <row r="90" ht="15" spans="1:7">
      <c r="A90" s="124"/>
      <c r="B90" s="123" t="s">
        <v>24</v>
      </c>
      <c r="C90" s="131" t="s">
        <v>86</v>
      </c>
      <c r="D90" s="138" t="s">
        <v>45</v>
      </c>
      <c r="E90" s="128">
        <v>225.3436</v>
      </c>
      <c r="F90" s="146"/>
      <c r="G90" s="130">
        <f>F90*E90</f>
        <v>0</v>
      </c>
    </row>
    <row r="91" ht="15" spans="1:7">
      <c r="A91" s="124"/>
      <c r="B91" s="150"/>
      <c r="C91" s="132"/>
      <c r="D91" s="127"/>
      <c r="E91" s="133"/>
      <c r="F91" s="136"/>
      <c r="G91" s="130"/>
    </row>
    <row r="92" ht="15" spans="1:7">
      <c r="A92" s="124"/>
      <c r="B92" s="123" t="s">
        <v>47</v>
      </c>
      <c r="C92" s="131" t="s">
        <v>87</v>
      </c>
      <c r="D92" s="138" t="s">
        <v>45</v>
      </c>
      <c r="E92" s="128">
        <v>3.24</v>
      </c>
      <c r="F92" s="140"/>
      <c r="G92" s="130">
        <f>F92*E92</f>
        <v>0</v>
      </c>
    </row>
    <row r="93" ht="15" spans="1:7">
      <c r="A93" s="124"/>
      <c r="B93" s="150"/>
      <c r="C93" s="157"/>
      <c r="D93" s="127"/>
      <c r="E93" s="133"/>
      <c r="F93" s="136"/>
      <c r="G93" s="130"/>
    </row>
    <row r="94" ht="57" spans="1:7">
      <c r="A94" s="124">
        <f>A89+1</f>
        <v>32</v>
      </c>
      <c r="B94" s="173">
        <v>11.03</v>
      </c>
      <c r="C94" s="172" t="s">
        <v>88</v>
      </c>
      <c r="D94" s="141"/>
      <c r="E94" s="141"/>
      <c r="F94" s="140"/>
      <c r="G94" s="159"/>
    </row>
    <row r="95" ht="15" spans="1:7">
      <c r="A95" s="124"/>
      <c r="B95" s="123" t="s">
        <v>28</v>
      </c>
      <c r="C95" s="131" t="s">
        <v>89</v>
      </c>
      <c r="D95" s="138" t="s">
        <v>45</v>
      </c>
      <c r="E95" s="128">
        <v>321.0636</v>
      </c>
      <c r="F95" s="140"/>
      <c r="G95" s="130">
        <f>F95*E95</f>
        <v>0</v>
      </c>
    </row>
    <row r="96" ht="15" spans="1:7">
      <c r="A96" s="124"/>
      <c r="B96" s="173"/>
      <c r="C96" s="157"/>
      <c r="D96" s="127"/>
      <c r="E96" s="133"/>
      <c r="F96" s="136"/>
      <c r="G96" s="130"/>
    </row>
    <row r="97" ht="71.25" spans="1:7">
      <c r="A97" s="124">
        <f>A94+1</f>
        <v>33</v>
      </c>
      <c r="B97" s="137">
        <v>11.04</v>
      </c>
      <c r="C97" s="126" t="s">
        <v>90</v>
      </c>
      <c r="D97" s="141"/>
      <c r="E97" s="141"/>
      <c r="F97" s="146"/>
      <c r="G97" s="159"/>
    </row>
    <row r="98" ht="15" spans="1:7">
      <c r="A98" s="124"/>
      <c r="B98" s="122" t="s">
        <v>28</v>
      </c>
      <c r="C98" s="131" t="s">
        <v>89</v>
      </c>
      <c r="D98" s="138" t="s">
        <v>45</v>
      </c>
      <c r="E98" s="128">
        <v>232.0936</v>
      </c>
      <c r="F98" s="146"/>
      <c r="G98" s="130">
        <f>F98*E98</f>
        <v>0</v>
      </c>
    </row>
    <row r="99" ht="15" spans="1:7">
      <c r="A99" s="124"/>
      <c r="B99" s="137"/>
      <c r="C99" s="126"/>
      <c r="D99" s="127"/>
      <c r="E99" s="133"/>
      <c r="F99" s="136"/>
      <c r="G99" s="159"/>
    </row>
    <row r="100" s="111" customFormat="1" ht="128.25" spans="1:7">
      <c r="A100" s="125">
        <f>A97+1</f>
        <v>34</v>
      </c>
      <c r="B100" s="137">
        <v>11.06</v>
      </c>
      <c r="C100" s="126" t="s">
        <v>91</v>
      </c>
      <c r="D100" s="127"/>
      <c r="E100" s="133"/>
      <c r="F100" s="134"/>
      <c r="G100" s="174"/>
    </row>
    <row r="101" ht="45" spans="1:7">
      <c r="A101" s="124"/>
      <c r="B101" s="123" t="s">
        <v>24</v>
      </c>
      <c r="C101" s="131" t="s">
        <v>92</v>
      </c>
      <c r="D101" s="138" t="s">
        <v>65</v>
      </c>
      <c r="E101" s="128">
        <v>88.97</v>
      </c>
      <c r="F101" s="134"/>
      <c r="G101" s="130">
        <f>F101*E101</f>
        <v>0</v>
      </c>
    </row>
    <row r="102" ht="15" spans="1:7">
      <c r="A102" s="124"/>
      <c r="B102" s="137"/>
      <c r="C102" s="132"/>
      <c r="D102" s="127"/>
      <c r="E102" s="133"/>
      <c r="F102" s="136"/>
      <c r="G102" s="173"/>
    </row>
    <row r="103" ht="99.75" spans="1:7">
      <c r="A103" s="124">
        <f>A100+1</f>
        <v>35</v>
      </c>
      <c r="B103" s="137">
        <v>11.07</v>
      </c>
      <c r="C103" s="126" t="s">
        <v>93</v>
      </c>
      <c r="D103" s="127"/>
      <c r="E103" s="133"/>
      <c r="F103" s="134"/>
      <c r="G103" s="130"/>
    </row>
    <row r="104" ht="15" spans="1:7">
      <c r="A104" s="124"/>
      <c r="B104" s="122" t="s">
        <v>24</v>
      </c>
      <c r="C104" s="131" t="s">
        <v>94</v>
      </c>
      <c r="D104" s="138" t="s">
        <v>95</v>
      </c>
      <c r="E104" s="175">
        <v>2</v>
      </c>
      <c r="F104" s="136"/>
      <c r="G104" s="130">
        <f>F104*E104</f>
        <v>0</v>
      </c>
    </row>
    <row r="105" ht="15" spans="1:7">
      <c r="A105" s="124"/>
      <c r="B105" s="137"/>
      <c r="C105" s="131"/>
      <c r="D105" s="127"/>
      <c r="E105" s="133"/>
      <c r="F105" s="176"/>
      <c r="G105" s="153"/>
    </row>
    <row r="106" ht="71.25" spans="1:7">
      <c r="A106" s="124">
        <f>A103+1</f>
        <v>36</v>
      </c>
      <c r="B106" s="125">
        <v>11.11</v>
      </c>
      <c r="C106" s="126" t="s">
        <v>96</v>
      </c>
      <c r="D106" s="138"/>
      <c r="E106" s="141"/>
      <c r="F106" s="146"/>
      <c r="G106" s="130"/>
    </row>
    <row r="107" ht="15" spans="1:7">
      <c r="A107" s="124"/>
      <c r="B107" s="125"/>
      <c r="C107" s="126"/>
      <c r="D107" s="127" t="s">
        <v>97</v>
      </c>
      <c r="E107" s="175">
        <v>984.8</v>
      </c>
      <c r="F107" s="176"/>
      <c r="G107" s="130">
        <f>F107*E107</f>
        <v>0</v>
      </c>
    </row>
    <row r="108" ht="15" spans="1:7">
      <c r="A108" s="124"/>
      <c r="B108" s="125"/>
      <c r="C108" s="126"/>
      <c r="D108" s="141"/>
      <c r="E108" s="141"/>
      <c r="F108" s="146"/>
      <c r="G108" s="130"/>
    </row>
    <row r="109" ht="85.5" spans="1:7">
      <c r="A109" s="124">
        <f>A106+1</f>
        <v>37</v>
      </c>
      <c r="B109" s="125">
        <v>12.09</v>
      </c>
      <c r="C109" s="126" t="s">
        <v>98</v>
      </c>
      <c r="D109" s="138"/>
      <c r="E109" s="141"/>
      <c r="F109" s="146"/>
      <c r="G109" s="130"/>
    </row>
    <row r="110" ht="15" spans="1:7">
      <c r="A110" s="124"/>
      <c r="B110" s="123" t="s">
        <v>47</v>
      </c>
      <c r="C110" s="131" t="s">
        <v>99</v>
      </c>
      <c r="D110" s="127" t="s">
        <v>65</v>
      </c>
      <c r="E110" s="177">
        <v>98.1</v>
      </c>
      <c r="F110" s="146"/>
      <c r="G110" s="130">
        <f>F110*E110</f>
        <v>0</v>
      </c>
    </row>
    <row r="111" ht="15" spans="1:7">
      <c r="A111" s="124"/>
      <c r="B111" s="125"/>
      <c r="C111" s="132"/>
      <c r="D111" s="127"/>
      <c r="E111" s="133"/>
      <c r="F111" s="178"/>
      <c r="G111" s="153"/>
    </row>
    <row r="112" ht="128.25" spans="1:7">
      <c r="A112" s="124">
        <f>A109+1</f>
        <v>38</v>
      </c>
      <c r="B112" s="137">
        <v>12.11</v>
      </c>
      <c r="C112" s="126" t="s">
        <v>100</v>
      </c>
      <c r="D112" s="141"/>
      <c r="E112" s="141"/>
      <c r="F112" s="146"/>
      <c r="G112" s="130"/>
    </row>
    <row r="113" ht="15" spans="1:7">
      <c r="A113" s="124"/>
      <c r="B113" s="125" t="s">
        <v>28</v>
      </c>
      <c r="C113" s="126" t="s">
        <v>101</v>
      </c>
      <c r="D113" s="127" t="s">
        <v>65</v>
      </c>
      <c r="E113" s="128">
        <v>193.86547</v>
      </c>
      <c r="F113" s="146"/>
      <c r="G113" s="130">
        <f>F113*E113</f>
        <v>0</v>
      </c>
    </row>
    <row r="114" ht="15" spans="1:7">
      <c r="A114" s="124"/>
      <c r="B114" s="137"/>
      <c r="C114" s="126"/>
      <c r="D114" s="141"/>
      <c r="E114" s="141"/>
      <c r="F114" s="146"/>
      <c r="G114" s="130"/>
    </row>
    <row r="115" ht="114" spans="1:7">
      <c r="A115" s="124">
        <f>A112+1</f>
        <v>39</v>
      </c>
      <c r="B115" s="150" t="s">
        <v>102</v>
      </c>
      <c r="C115" s="126" t="s">
        <v>103</v>
      </c>
      <c r="D115" s="138"/>
      <c r="E115" s="141"/>
      <c r="F115" s="146"/>
      <c r="G115" s="130"/>
    </row>
    <row r="116" ht="15" spans="1:7">
      <c r="A116" s="124"/>
      <c r="B116" s="123" t="s">
        <v>28</v>
      </c>
      <c r="C116" s="131" t="s">
        <v>104</v>
      </c>
      <c r="D116" s="138" t="s">
        <v>45</v>
      </c>
      <c r="E116" s="128">
        <v>51.16125</v>
      </c>
      <c r="F116" s="140"/>
      <c r="G116" s="130">
        <f>F116*E116</f>
        <v>0</v>
      </c>
    </row>
    <row r="117" ht="15" spans="1:7">
      <c r="A117" s="124"/>
      <c r="B117" s="150"/>
      <c r="C117" s="126"/>
      <c r="D117" s="138"/>
      <c r="E117" s="141"/>
      <c r="F117" s="146"/>
      <c r="G117" s="130"/>
    </row>
    <row r="118" ht="15" spans="1:7">
      <c r="A118" s="124"/>
      <c r="B118" s="123" t="s">
        <v>105</v>
      </c>
      <c r="C118" s="157" t="s">
        <v>106</v>
      </c>
      <c r="D118" s="138" t="s">
        <v>65</v>
      </c>
      <c r="E118" s="139">
        <v>980.4134</v>
      </c>
      <c r="F118" s="140"/>
      <c r="G118" s="130">
        <f>F118*E118</f>
        <v>0</v>
      </c>
    </row>
    <row r="119" ht="15" spans="1:7">
      <c r="A119" s="124"/>
      <c r="B119" s="150"/>
      <c r="C119" s="157"/>
      <c r="D119" s="127"/>
      <c r="E119" s="133"/>
      <c r="F119" s="149"/>
      <c r="G119" s="130"/>
    </row>
    <row r="120" ht="128.25" spans="1:7">
      <c r="A120" s="124">
        <f>A115+1</f>
        <v>40</v>
      </c>
      <c r="B120" s="137">
        <v>12.13</v>
      </c>
      <c r="C120" s="126" t="s">
        <v>107</v>
      </c>
      <c r="D120" s="141"/>
      <c r="E120" s="141"/>
      <c r="F120" s="146"/>
      <c r="G120" s="130"/>
    </row>
    <row r="121" ht="15" spans="1:7">
      <c r="A121" s="124"/>
      <c r="B121" s="123" t="s">
        <v>28</v>
      </c>
      <c r="C121" s="131" t="s">
        <v>104</v>
      </c>
      <c r="D121" s="138" t="s">
        <v>45</v>
      </c>
      <c r="E121" s="128">
        <v>5.28</v>
      </c>
      <c r="F121" s="140"/>
      <c r="G121" s="130">
        <f>F121*E121</f>
        <v>0</v>
      </c>
    </row>
    <row r="122" ht="15" spans="1:7">
      <c r="A122" s="124"/>
      <c r="B122" s="137"/>
      <c r="C122" s="126"/>
      <c r="D122" s="141"/>
      <c r="E122" s="141"/>
      <c r="F122" s="136"/>
      <c r="G122" s="130"/>
    </row>
    <row r="123" ht="15" spans="1:7">
      <c r="A123" s="124"/>
      <c r="B123" s="123" t="s">
        <v>105</v>
      </c>
      <c r="C123" s="157" t="s">
        <v>106</v>
      </c>
      <c r="D123" s="138" t="s">
        <v>45</v>
      </c>
      <c r="E123" s="128">
        <v>22.37</v>
      </c>
      <c r="F123" s="146"/>
      <c r="G123" s="130">
        <f>F123*E123</f>
        <v>0</v>
      </c>
    </row>
    <row r="124" ht="15" spans="1:7">
      <c r="A124" s="124"/>
      <c r="B124" s="137"/>
      <c r="C124" s="132"/>
      <c r="D124" s="127"/>
      <c r="E124" s="133"/>
      <c r="F124" s="136"/>
      <c r="G124" s="130"/>
    </row>
    <row r="125" ht="71.25" spans="1:7">
      <c r="A125" s="124">
        <f>A120+1</f>
        <v>41</v>
      </c>
      <c r="B125" s="137">
        <v>12.17</v>
      </c>
      <c r="C125" s="126" t="s">
        <v>108</v>
      </c>
      <c r="D125" s="179" t="s">
        <v>45</v>
      </c>
      <c r="E125" s="139">
        <v>358.816314</v>
      </c>
      <c r="F125" s="145"/>
      <c r="G125" s="130">
        <f>F125*E125</f>
        <v>0</v>
      </c>
    </row>
    <row r="126" ht="15" spans="1:7">
      <c r="A126" s="124"/>
      <c r="B126" s="137"/>
      <c r="C126" s="126"/>
      <c r="D126" s="127"/>
      <c r="E126" s="133"/>
      <c r="F126" s="149"/>
      <c r="G126" s="170"/>
    </row>
    <row r="127" ht="142.5" spans="1:7">
      <c r="A127" s="124">
        <f>A125+1</f>
        <v>42</v>
      </c>
      <c r="B127" s="137">
        <v>12.19</v>
      </c>
      <c r="C127" s="126" t="s">
        <v>109</v>
      </c>
      <c r="D127" s="138" t="s">
        <v>45</v>
      </c>
      <c r="E127" s="128">
        <v>314.3276</v>
      </c>
      <c r="F127" s="146"/>
      <c r="G127" s="130">
        <f>F127*E127</f>
        <v>0</v>
      </c>
    </row>
    <row r="128" ht="15" spans="1:7">
      <c r="A128" s="124"/>
      <c r="B128" s="137"/>
      <c r="C128" s="126"/>
      <c r="D128" s="127"/>
      <c r="E128" s="133"/>
      <c r="F128" s="136"/>
      <c r="G128" s="130"/>
    </row>
    <row r="129" ht="42.75" spans="1:7">
      <c r="A129" s="124">
        <f>A127+1</f>
        <v>43</v>
      </c>
      <c r="B129" s="173">
        <v>14.37</v>
      </c>
      <c r="C129" s="126" t="s">
        <v>110</v>
      </c>
      <c r="D129" s="138" t="s">
        <v>95</v>
      </c>
      <c r="E129" s="128">
        <v>56</v>
      </c>
      <c r="F129" s="140"/>
      <c r="G129" s="130">
        <f>F129*E129</f>
        <v>0</v>
      </c>
    </row>
    <row r="130" ht="15" spans="1:7">
      <c r="A130" s="124"/>
      <c r="B130" s="173"/>
      <c r="C130" s="126"/>
      <c r="D130" s="127"/>
      <c r="E130" s="133"/>
      <c r="F130" s="136"/>
      <c r="G130" s="159"/>
    </row>
    <row r="131" ht="42.75" spans="1:7">
      <c r="A131" s="124">
        <f>A129+1</f>
        <v>44</v>
      </c>
      <c r="B131" s="173">
        <v>14.46</v>
      </c>
      <c r="C131" s="126" t="s">
        <v>111</v>
      </c>
      <c r="D131" s="141"/>
      <c r="E131" s="141"/>
      <c r="F131" s="140"/>
      <c r="G131" s="159"/>
    </row>
    <row r="132" ht="15" spans="1:7">
      <c r="A132" s="124"/>
      <c r="B132" s="124" t="s">
        <v>28</v>
      </c>
      <c r="C132" s="126" t="s">
        <v>112</v>
      </c>
      <c r="D132" s="138" t="s">
        <v>95</v>
      </c>
      <c r="E132" s="128">
        <v>56</v>
      </c>
      <c r="F132" s="140"/>
      <c r="G132" s="130">
        <f>F132*E132</f>
        <v>0</v>
      </c>
    </row>
    <row r="133" ht="15" spans="1:7">
      <c r="A133" s="124"/>
      <c r="B133" s="173"/>
      <c r="C133" s="126"/>
      <c r="D133" s="141"/>
      <c r="E133" s="141"/>
      <c r="F133" s="136"/>
      <c r="G133" s="159"/>
    </row>
    <row r="134" ht="42.75" spans="1:7">
      <c r="A134" s="124">
        <f>A131+1</f>
        <v>45</v>
      </c>
      <c r="B134" s="173">
        <v>14.47</v>
      </c>
      <c r="C134" s="126" t="s">
        <v>113</v>
      </c>
      <c r="D134" s="141"/>
      <c r="E134" s="141"/>
      <c r="F134" s="140"/>
      <c r="G134" s="159"/>
    </row>
    <row r="135" ht="15" spans="1:7">
      <c r="A135" s="124"/>
      <c r="B135" s="124" t="s">
        <v>24</v>
      </c>
      <c r="C135" s="126" t="s">
        <v>114</v>
      </c>
      <c r="D135" s="138" t="s">
        <v>95</v>
      </c>
      <c r="E135" s="128">
        <v>112</v>
      </c>
      <c r="F135" s="140"/>
      <c r="G135" s="130">
        <f>F135*E135</f>
        <v>0</v>
      </c>
    </row>
    <row r="136" ht="15" spans="1:7">
      <c r="A136" s="124"/>
      <c r="B136" s="173"/>
      <c r="C136" s="126"/>
      <c r="D136" s="127"/>
      <c r="E136" s="133"/>
      <c r="F136" s="136"/>
      <c r="G136" s="159"/>
    </row>
    <row r="137" ht="28.5" spans="1:7">
      <c r="A137" s="124">
        <f>A134+1</f>
        <v>46</v>
      </c>
      <c r="B137" s="173">
        <v>14.48</v>
      </c>
      <c r="C137" s="126" t="s">
        <v>115</v>
      </c>
      <c r="D137" s="141"/>
      <c r="E137" s="141"/>
      <c r="F137" s="140"/>
      <c r="G137" s="159"/>
    </row>
    <row r="138" ht="15" spans="1:7">
      <c r="A138" s="124"/>
      <c r="B138" s="124" t="s">
        <v>24</v>
      </c>
      <c r="C138" s="126" t="s">
        <v>114</v>
      </c>
      <c r="D138" s="138" t="s">
        <v>95</v>
      </c>
      <c r="E138" s="128">
        <v>112</v>
      </c>
      <c r="F138" s="140"/>
      <c r="G138" s="130">
        <f>F138*E138</f>
        <v>0</v>
      </c>
    </row>
    <row r="139" ht="15" spans="1:7">
      <c r="A139" s="124"/>
      <c r="B139" s="173"/>
      <c r="C139" s="126"/>
      <c r="D139" s="141"/>
      <c r="E139" s="141"/>
      <c r="F139" s="136"/>
      <c r="G139" s="159"/>
    </row>
    <row r="140" ht="42.75" spans="1:7">
      <c r="A140" s="124">
        <f>A137+1</f>
        <v>47</v>
      </c>
      <c r="B140" s="150" t="s">
        <v>116</v>
      </c>
      <c r="C140" s="126" t="s">
        <v>117</v>
      </c>
      <c r="D140" s="138"/>
      <c r="E140" s="141"/>
      <c r="F140" s="146"/>
      <c r="G140" s="130"/>
    </row>
    <row r="141" ht="15" spans="1:7">
      <c r="A141" s="124"/>
      <c r="B141" s="123" t="s">
        <v>28</v>
      </c>
      <c r="C141" s="157" t="s">
        <v>112</v>
      </c>
      <c r="D141" s="138" t="s">
        <v>95</v>
      </c>
      <c r="E141" s="128">
        <v>9</v>
      </c>
      <c r="F141" s="146"/>
      <c r="G141" s="130">
        <f>F141*E141</f>
        <v>0</v>
      </c>
    </row>
    <row r="142" ht="15" spans="1:7">
      <c r="A142" s="124"/>
      <c r="B142" s="150"/>
      <c r="C142" s="126"/>
      <c r="D142" s="141"/>
      <c r="E142" s="141"/>
      <c r="F142" s="146"/>
      <c r="G142" s="130"/>
    </row>
    <row r="143" ht="42.75" spans="1:7">
      <c r="A143" s="124">
        <f>A140+1</f>
        <v>48</v>
      </c>
      <c r="B143" s="137">
        <v>14.51</v>
      </c>
      <c r="C143" s="126" t="s">
        <v>118</v>
      </c>
      <c r="D143" s="138"/>
      <c r="E143" s="141"/>
      <c r="F143" s="146"/>
      <c r="G143" s="130"/>
    </row>
    <row r="144" ht="15" spans="1:7">
      <c r="A144" s="124"/>
      <c r="B144" s="123" t="s">
        <v>47</v>
      </c>
      <c r="C144" s="131" t="s">
        <v>119</v>
      </c>
      <c r="D144" s="138" t="s">
        <v>95</v>
      </c>
      <c r="E144" s="128">
        <v>18</v>
      </c>
      <c r="F144" s="140"/>
      <c r="G144" s="130">
        <f>F144*E144</f>
        <v>0</v>
      </c>
    </row>
    <row r="145" ht="15" spans="1:7">
      <c r="A145" s="124"/>
      <c r="B145" s="137"/>
      <c r="C145" s="157"/>
      <c r="D145" s="133"/>
      <c r="E145" s="133"/>
      <c r="F145" s="136"/>
      <c r="G145" s="130"/>
    </row>
    <row r="146" ht="42.75" spans="1:7">
      <c r="A146" s="124">
        <f>A143+1</f>
        <v>49</v>
      </c>
      <c r="B146" s="137">
        <v>14.52</v>
      </c>
      <c r="C146" s="126" t="s">
        <v>120</v>
      </c>
      <c r="D146" s="138"/>
      <c r="E146" s="141"/>
      <c r="F146" s="146"/>
      <c r="G146" s="130"/>
    </row>
    <row r="147" ht="15" spans="1:7">
      <c r="A147" s="124"/>
      <c r="B147" s="123" t="s">
        <v>24</v>
      </c>
      <c r="C147" s="131" t="s">
        <v>121</v>
      </c>
      <c r="D147" s="138" t="s">
        <v>95</v>
      </c>
      <c r="E147" s="128">
        <v>18</v>
      </c>
      <c r="F147" s="146"/>
      <c r="G147" s="130">
        <f>F147*E147</f>
        <v>0</v>
      </c>
    </row>
    <row r="148" ht="15" spans="1:7">
      <c r="A148" s="124"/>
      <c r="B148" s="137"/>
      <c r="C148" s="126"/>
      <c r="D148" s="127"/>
      <c r="E148" s="133"/>
      <c r="F148" s="136"/>
      <c r="G148" s="130"/>
    </row>
    <row r="149" ht="71.25" spans="1:7">
      <c r="A149" s="124">
        <f>A146+1</f>
        <v>50</v>
      </c>
      <c r="B149" s="137">
        <v>15.17</v>
      </c>
      <c r="C149" s="126" t="s">
        <v>122</v>
      </c>
      <c r="D149" s="138" t="s">
        <v>45</v>
      </c>
      <c r="E149" s="128">
        <v>132.64</v>
      </c>
      <c r="F149" s="140"/>
      <c r="G149" s="130">
        <f>F149*E149</f>
        <v>0</v>
      </c>
    </row>
    <row r="150" ht="15" spans="1:7">
      <c r="A150" s="124"/>
      <c r="B150" s="137"/>
      <c r="C150" s="126"/>
      <c r="D150" s="127"/>
      <c r="E150" s="133"/>
      <c r="F150" s="136"/>
      <c r="G150" s="130"/>
    </row>
    <row r="151" ht="114" spans="1:7">
      <c r="A151" s="124">
        <f>A149+1</f>
        <v>51</v>
      </c>
      <c r="B151" s="137">
        <v>16.01</v>
      </c>
      <c r="C151" s="126" t="s">
        <v>123</v>
      </c>
      <c r="D151" s="127"/>
      <c r="E151" s="133"/>
      <c r="F151" s="140"/>
      <c r="G151" s="130"/>
    </row>
    <row r="152" ht="28.5" spans="1:7">
      <c r="A152" s="124"/>
      <c r="B152" s="124" t="s">
        <v>24</v>
      </c>
      <c r="C152" s="126" t="s">
        <v>124</v>
      </c>
      <c r="D152" s="138" t="s">
        <v>45</v>
      </c>
      <c r="E152" s="128">
        <v>55.5</v>
      </c>
      <c r="F152" s="140"/>
      <c r="G152" s="130">
        <f>F152*E152</f>
        <v>0</v>
      </c>
    </row>
    <row r="153" ht="15" spans="1:7">
      <c r="A153" s="124"/>
      <c r="B153" s="137"/>
      <c r="C153" s="126"/>
      <c r="D153" s="127"/>
      <c r="E153" s="133"/>
      <c r="F153" s="136"/>
      <c r="G153" s="130"/>
    </row>
    <row r="154" ht="57" spans="1:7">
      <c r="A154" s="124">
        <f>A151+1</f>
        <v>52</v>
      </c>
      <c r="B154" s="137">
        <v>17.01</v>
      </c>
      <c r="C154" s="126" t="s">
        <v>125</v>
      </c>
      <c r="D154" s="138"/>
      <c r="E154" s="141"/>
      <c r="F154" s="146"/>
      <c r="G154" s="130"/>
    </row>
    <row r="155" ht="15" spans="1:7">
      <c r="A155" s="124"/>
      <c r="B155" s="123" t="s">
        <v>24</v>
      </c>
      <c r="C155" s="157" t="s">
        <v>126</v>
      </c>
      <c r="D155" s="127"/>
      <c r="E155" s="133"/>
      <c r="F155" s="146"/>
      <c r="G155" s="130"/>
    </row>
    <row r="156" ht="15" spans="1:7">
      <c r="A156" s="124"/>
      <c r="B156" s="123" t="s">
        <v>127</v>
      </c>
      <c r="C156" s="157" t="s">
        <v>128</v>
      </c>
      <c r="D156" s="138" t="s">
        <v>129</v>
      </c>
      <c r="E156" s="128">
        <v>17</v>
      </c>
      <c r="F156" s="140"/>
      <c r="G156" s="130">
        <f>F156*E156</f>
        <v>0</v>
      </c>
    </row>
    <row r="157" ht="15" spans="1:7">
      <c r="A157" s="124"/>
      <c r="B157" s="137"/>
      <c r="C157" s="126"/>
      <c r="D157" s="141"/>
      <c r="E157" s="141"/>
      <c r="F157" s="146"/>
      <c r="G157" s="130"/>
    </row>
    <row r="158" ht="99.75" spans="1:7">
      <c r="A158" s="124">
        <f>A154+1</f>
        <v>53</v>
      </c>
      <c r="B158" s="137">
        <v>17.04</v>
      </c>
      <c r="C158" s="126" t="s">
        <v>130</v>
      </c>
      <c r="D158" s="138"/>
      <c r="E158" s="141"/>
      <c r="F158" s="146"/>
      <c r="G158" s="130"/>
    </row>
    <row r="159" ht="15" spans="1:7">
      <c r="A159" s="124"/>
      <c r="B159" s="123" t="s">
        <v>127</v>
      </c>
      <c r="C159" s="157" t="s">
        <v>128</v>
      </c>
      <c r="D159" s="138" t="s">
        <v>129</v>
      </c>
      <c r="E159" s="128">
        <v>4</v>
      </c>
      <c r="F159" s="134"/>
      <c r="G159" s="130">
        <f>F159*E159</f>
        <v>0</v>
      </c>
    </row>
    <row r="160" ht="15" spans="1:7">
      <c r="A160" s="124"/>
      <c r="B160" s="137"/>
      <c r="C160" s="157"/>
      <c r="D160" s="141"/>
      <c r="E160" s="141"/>
      <c r="F160" s="136"/>
      <c r="G160" s="130"/>
    </row>
    <row r="161" ht="42.75" spans="1:7">
      <c r="A161" s="124">
        <f>A158+1</f>
        <v>54</v>
      </c>
      <c r="B161" s="137">
        <v>17.1</v>
      </c>
      <c r="C161" s="126" t="s">
        <v>131</v>
      </c>
      <c r="D161" s="138" t="s">
        <v>132</v>
      </c>
      <c r="E161" s="128">
        <v>10</v>
      </c>
      <c r="F161" s="146"/>
      <c r="G161" s="130">
        <f>F161*E161</f>
        <v>0</v>
      </c>
    </row>
    <row r="162" ht="15" spans="1:7">
      <c r="A162" s="124"/>
      <c r="B162" s="123" t="s">
        <v>127</v>
      </c>
      <c r="C162" s="157" t="s">
        <v>128</v>
      </c>
      <c r="D162" s="141"/>
      <c r="E162" s="141"/>
      <c r="F162" s="136"/>
      <c r="G162" s="130"/>
    </row>
    <row r="163" ht="15" spans="1:7">
      <c r="A163" s="124"/>
      <c r="B163" s="137"/>
      <c r="C163" s="126"/>
      <c r="D163" s="138"/>
      <c r="E163" s="141"/>
      <c r="F163" s="146"/>
      <c r="G163" s="130"/>
    </row>
    <row r="164" ht="42.75" spans="1:7">
      <c r="A164" s="124">
        <f>A161+1</f>
        <v>55</v>
      </c>
      <c r="B164" s="137">
        <v>17.15</v>
      </c>
      <c r="C164" s="126" t="s">
        <v>133</v>
      </c>
      <c r="D164" s="138" t="s">
        <v>129</v>
      </c>
      <c r="E164" s="128">
        <v>11</v>
      </c>
      <c r="F164" s="146"/>
      <c r="G164" s="130">
        <f>F164*E164</f>
        <v>0</v>
      </c>
    </row>
    <row r="165" ht="15" spans="1:7">
      <c r="A165" s="124"/>
      <c r="B165" s="137"/>
      <c r="C165" s="157"/>
      <c r="D165" s="127"/>
      <c r="E165" s="133"/>
      <c r="F165" s="136"/>
      <c r="G165" s="130"/>
    </row>
    <row r="166" ht="114" spans="1:7">
      <c r="A166" s="124">
        <f>A164+1</f>
        <v>56</v>
      </c>
      <c r="B166" s="137">
        <v>17.16</v>
      </c>
      <c r="C166" s="126" t="s">
        <v>134</v>
      </c>
      <c r="D166" s="138"/>
      <c r="E166" s="141"/>
      <c r="F166" s="146"/>
      <c r="G166" s="130"/>
    </row>
    <row r="167" ht="30" spans="1:7">
      <c r="A167" s="124"/>
      <c r="B167" s="123" t="s">
        <v>24</v>
      </c>
      <c r="C167" s="131" t="s">
        <v>135</v>
      </c>
      <c r="D167" s="138"/>
      <c r="E167" s="128"/>
      <c r="F167" s="136"/>
      <c r="G167" s="130"/>
    </row>
    <row r="168" ht="15" spans="1:7">
      <c r="A168" s="124"/>
      <c r="B168" s="123" t="s">
        <v>127</v>
      </c>
      <c r="C168" s="157" t="s">
        <v>128</v>
      </c>
      <c r="D168" s="138" t="s">
        <v>95</v>
      </c>
      <c r="E168" s="128">
        <v>31</v>
      </c>
      <c r="F168" s="136"/>
      <c r="G168" s="130">
        <f>F168*E168</f>
        <v>0</v>
      </c>
    </row>
    <row r="169" ht="15" spans="1:7">
      <c r="A169" s="124"/>
      <c r="B169" s="137"/>
      <c r="C169" s="157"/>
      <c r="D169" s="127"/>
      <c r="E169" s="133"/>
      <c r="F169" s="136"/>
      <c r="G169" s="130"/>
    </row>
    <row r="170" ht="42.75" spans="1:7">
      <c r="A170" s="124">
        <f>A166+1</f>
        <v>57</v>
      </c>
      <c r="B170" s="137">
        <v>17.18</v>
      </c>
      <c r="C170" s="126" t="s">
        <v>136</v>
      </c>
      <c r="D170" s="138" t="s">
        <v>95</v>
      </c>
      <c r="E170" s="128">
        <v>31</v>
      </c>
      <c r="F170" s="146"/>
      <c r="G170" s="130">
        <f>F170*E170</f>
        <v>0</v>
      </c>
    </row>
    <row r="171" ht="15" spans="1:7">
      <c r="A171" s="124"/>
      <c r="B171" s="137"/>
      <c r="C171" s="157"/>
      <c r="D171" s="127"/>
      <c r="E171" s="133"/>
      <c r="F171" s="136"/>
      <c r="G171" s="130"/>
    </row>
    <row r="172" ht="71.25" spans="1:7">
      <c r="A172" s="124">
        <f>A170+1</f>
        <v>58</v>
      </c>
      <c r="B172" s="137">
        <v>17.21</v>
      </c>
      <c r="C172" s="126" t="s">
        <v>137</v>
      </c>
      <c r="D172" s="138"/>
      <c r="E172" s="141"/>
      <c r="F172" s="146"/>
      <c r="G172" s="130"/>
    </row>
    <row r="173" ht="15" spans="1:7">
      <c r="A173" s="124"/>
      <c r="B173" s="123" t="s">
        <v>24</v>
      </c>
      <c r="C173" s="131" t="s">
        <v>138</v>
      </c>
      <c r="D173" s="138" t="s">
        <v>95</v>
      </c>
      <c r="E173" s="128">
        <v>3</v>
      </c>
      <c r="F173" s="140"/>
      <c r="G173" s="130">
        <f>F173*E173</f>
        <v>0</v>
      </c>
    </row>
    <row r="174" ht="15" spans="1:7">
      <c r="A174" s="124"/>
      <c r="B174" s="137"/>
      <c r="C174" s="157"/>
      <c r="D174" s="127"/>
      <c r="E174" s="133"/>
      <c r="F174" s="136"/>
      <c r="G174" s="153"/>
    </row>
    <row r="175" ht="57" spans="1:7">
      <c r="A175" s="124">
        <f>A172+1</f>
        <v>59</v>
      </c>
      <c r="B175" s="137">
        <v>17.24</v>
      </c>
      <c r="C175" s="126" t="s">
        <v>139</v>
      </c>
      <c r="D175" s="138" t="s">
        <v>95</v>
      </c>
      <c r="E175" s="128">
        <v>24</v>
      </c>
      <c r="F175" s="146"/>
      <c r="G175" s="130">
        <f>F175*E175</f>
        <v>0</v>
      </c>
    </row>
    <row r="176" ht="15" spans="1:7">
      <c r="A176" s="124"/>
      <c r="B176" s="137"/>
      <c r="C176" s="157"/>
      <c r="D176" s="138"/>
      <c r="E176" s="141"/>
      <c r="F176" s="146"/>
      <c r="G176" s="130"/>
    </row>
    <row r="177" ht="42.75" spans="1:7">
      <c r="A177" s="124">
        <f>A175+1</f>
        <v>60</v>
      </c>
      <c r="B177" s="137">
        <v>17.28</v>
      </c>
      <c r="C177" s="126" t="s">
        <v>140</v>
      </c>
      <c r="D177" s="138"/>
      <c r="E177" s="141"/>
      <c r="F177" s="146"/>
      <c r="G177" s="130"/>
    </row>
    <row r="178" ht="15" spans="1:7">
      <c r="A178" s="124"/>
      <c r="B178" s="125" t="s">
        <v>141</v>
      </c>
      <c r="C178" s="126" t="s">
        <v>142</v>
      </c>
      <c r="D178" s="138" t="s">
        <v>95</v>
      </c>
      <c r="E178" s="128">
        <v>14</v>
      </c>
      <c r="F178" s="140"/>
      <c r="G178" s="130">
        <f>F178*E178</f>
        <v>0</v>
      </c>
    </row>
    <row r="179" ht="15" spans="1:7">
      <c r="A179" s="124"/>
      <c r="B179" s="137"/>
      <c r="C179" s="157"/>
      <c r="D179" s="138"/>
      <c r="E179" s="141"/>
      <c r="F179" s="146"/>
      <c r="G179" s="130"/>
    </row>
    <row r="180" ht="28.5" spans="1:7">
      <c r="A180" s="124">
        <f>A177+1</f>
        <v>61</v>
      </c>
      <c r="B180" s="137">
        <v>17.32</v>
      </c>
      <c r="C180" s="126" t="s">
        <v>143</v>
      </c>
      <c r="D180" s="138" t="s">
        <v>95</v>
      </c>
      <c r="E180" s="128">
        <v>14</v>
      </c>
      <c r="F180" s="140"/>
      <c r="G180" s="130">
        <f>F180*E180</f>
        <v>0</v>
      </c>
    </row>
    <row r="181" ht="15" spans="1:7">
      <c r="A181" s="124"/>
      <c r="B181" s="137"/>
      <c r="C181" s="157"/>
      <c r="D181" s="141"/>
      <c r="E181" s="141"/>
      <c r="F181" s="146"/>
      <c r="G181" s="130"/>
    </row>
    <row r="182" ht="42.75" spans="1:7">
      <c r="A182" s="124">
        <f>A180+1</f>
        <v>62</v>
      </c>
      <c r="B182" s="137">
        <v>17.33</v>
      </c>
      <c r="C182" s="126" t="s">
        <v>144</v>
      </c>
      <c r="D182" s="138"/>
      <c r="E182" s="141"/>
      <c r="F182" s="146"/>
      <c r="G182" s="130"/>
    </row>
    <row r="183" ht="15" spans="1:7">
      <c r="A183" s="124"/>
      <c r="B183" s="123" t="s">
        <v>24</v>
      </c>
      <c r="C183" s="126" t="s">
        <v>145</v>
      </c>
      <c r="D183" s="138" t="s">
        <v>97</v>
      </c>
      <c r="E183" s="128">
        <v>155</v>
      </c>
      <c r="F183" s="140"/>
      <c r="G183" s="130">
        <f>F183*E183</f>
        <v>0</v>
      </c>
    </row>
    <row r="184" ht="15" spans="1:7">
      <c r="A184" s="124"/>
      <c r="B184" s="137"/>
      <c r="C184" s="126"/>
      <c r="D184" s="138"/>
      <c r="E184" s="141"/>
      <c r="F184" s="146"/>
      <c r="G184" s="130"/>
    </row>
    <row r="185" ht="15" spans="1:7">
      <c r="A185" s="124"/>
      <c r="B185" s="123" t="s">
        <v>28</v>
      </c>
      <c r="C185" s="126" t="s">
        <v>146</v>
      </c>
      <c r="D185" s="138" t="s">
        <v>97</v>
      </c>
      <c r="E185" s="128">
        <v>128</v>
      </c>
      <c r="F185" s="140"/>
      <c r="G185" s="130">
        <f>F185*E185</f>
        <v>0</v>
      </c>
    </row>
    <row r="186" ht="15" spans="1:7">
      <c r="A186" s="124"/>
      <c r="B186" s="137"/>
      <c r="C186" s="126"/>
      <c r="D186" s="127"/>
      <c r="E186" s="133"/>
      <c r="F186" s="136"/>
      <c r="G186" s="153"/>
    </row>
    <row r="187" ht="42.75" spans="1:7">
      <c r="A187" s="124">
        <f>A182+1</f>
        <v>63</v>
      </c>
      <c r="B187" s="137">
        <v>17.34</v>
      </c>
      <c r="C187" s="126" t="s">
        <v>147</v>
      </c>
      <c r="D187" s="138"/>
      <c r="E187" s="141"/>
      <c r="F187" s="146"/>
      <c r="G187" s="130"/>
    </row>
    <row r="188" ht="15" spans="1:7">
      <c r="A188" s="124"/>
      <c r="B188" s="123" t="s">
        <v>24</v>
      </c>
      <c r="C188" s="126" t="s">
        <v>145</v>
      </c>
      <c r="D188" s="138" t="s">
        <v>95</v>
      </c>
      <c r="E188" s="128">
        <v>91</v>
      </c>
      <c r="F188" s="140"/>
      <c r="G188" s="130">
        <f>F188*E188</f>
        <v>0</v>
      </c>
    </row>
    <row r="189" ht="15" spans="1:7">
      <c r="A189" s="124"/>
      <c r="B189" s="137"/>
      <c r="C189" s="126"/>
      <c r="D189" s="138"/>
      <c r="E189" s="141"/>
      <c r="F189" s="146"/>
      <c r="G189" s="130"/>
    </row>
    <row r="190" ht="15" spans="1:7">
      <c r="A190" s="124"/>
      <c r="B190" s="123" t="s">
        <v>28</v>
      </c>
      <c r="C190" s="126" t="s">
        <v>146</v>
      </c>
      <c r="D190" s="138" t="s">
        <v>95</v>
      </c>
      <c r="E190" s="128">
        <v>91</v>
      </c>
      <c r="F190" s="140"/>
      <c r="G190" s="130">
        <f>F190*E190</f>
        <v>0</v>
      </c>
    </row>
    <row r="191" ht="15" spans="1:7">
      <c r="A191" s="124"/>
      <c r="B191" s="137"/>
      <c r="C191" s="126"/>
      <c r="D191" s="141"/>
      <c r="E191" s="141"/>
      <c r="F191" s="146"/>
      <c r="G191" s="130"/>
    </row>
    <row r="192" ht="42.75" spans="1:7">
      <c r="A192" s="124">
        <f>A187+1</f>
        <v>64</v>
      </c>
      <c r="B192" s="137">
        <v>17.35</v>
      </c>
      <c r="C192" s="126" t="s">
        <v>148</v>
      </c>
      <c r="D192" s="138"/>
      <c r="E192" s="141"/>
      <c r="F192" s="146"/>
      <c r="G192" s="130"/>
    </row>
    <row r="193" ht="15" spans="1:7">
      <c r="A193" s="124"/>
      <c r="B193" s="123" t="s">
        <v>24</v>
      </c>
      <c r="C193" s="126" t="s">
        <v>145</v>
      </c>
      <c r="D193" s="138" t="s">
        <v>95</v>
      </c>
      <c r="E193" s="128">
        <v>57</v>
      </c>
      <c r="F193" s="140"/>
      <c r="G193" s="130">
        <f>F193*E193</f>
        <v>0</v>
      </c>
    </row>
    <row r="194" ht="15" spans="1:7">
      <c r="A194" s="124"/>
      <c r="B194" s="137"/>
      <c r="C194" s="126"/>
      <c r="D194" s="138"/>
      <c r="E194" s="141"/>
      <c r="F194" s="146"/>
      <c r="G194" s="130"/>
    </row>
    <row r="195" ht="15" spans="1:7">
      <c r="A195" s="124"/>
      <c r="B195" s="123" t="s">
        <v>28</v>
      </c>
      <c r="C195" s="126" t="s">
        <v>146</v>
      </c>
      <c r="D195" s="138" t="s">
        <v>95</v>
      </c>
      <c r="E195" s="128">
        <v>57</v>
      </c>
      <c r="F195" s="140"/>
      <c r="G195" s="130">
        <f>F195*E195</f>
        <v>0</v>
      </c>
    </row>
    <row r="196" ht="15" spans="1:7">
      <c r="A196" s="124"/>
      <c r="B196" s="137"/>
      <c r="C196" s="126"/>
      <c r="D196" s="141"/>
      <c r="E196" s="141"/>
      <c r="F196" s="146"/>
      <c r="G196" s="130"/>
    </row>
    <row r="197" ht="42.75" spans="1:7">
      <c r="A197" s="124">
        <f>A192+1</f>
        <v>65</v>
      </c>
      <c r="B197" s="137">
        <v>17.36</v>
      </c>
      <c r="C197" s="126" t="s">
        <v>149</v>
      </c>
      <c r="D197" s="138"/>
      <c r="E197" s="141"/>
      <c r="F197" s="146"/>
      <c r="G197" s="130"/>
    </row>
    <row r="198" ht="15" spans="1:7">
      <c r="A198" s="124"/>
      <c r="B198" s="123" t="s">
        <v>24</v>
      </c>
      <c r="C198" s="126" t="s">
        <v>150</v>
      </c>
      <c r="D198" s="138" t="s">
        <v>95</v>
      </c>
      <c r="E198" s="128">
        <v>19</v>
      </c>
      <c r="F198" s="140"/>
      <c r="G198" s="130">
        <f>F198*E198</f>
        <v>0</v>
      </c>
    </row>
    <row r="199" ht="15" spans="1:7">
      <c r="A199" s="124"/>
      <c r="B199" s="137"/>
      <c r="C199" s="126"/>
      <c r="D199" s="138"/>
      <c r="E199" s="141"/>
      <c r="F199" s="146"/>
      <c r="G199" s="130"/>
    </row>
    <row r="200" ht="15" spans="1:7">
      <c r="A200" s="124"/>
      <c r="B200" s="123" t="s">
        <v>28</v>
      </c>
      <c r="C200" s="126" t="s">
        <v>151</v>
      </c>
      <c r="D200" s="138" t="s">
        <v>95</v>
      </c>
      <c r="E200" s="128">
        <v>19</v>
      </c>
      <c r="F200" s="140"/>
      <c r="G200" s="130">
        <f>F200*E200</f>
        <v>0</v>
      </c>
    </row>
    <row r="201" ht="15" spans="1:7">
      <c r="A201" s="124"/>
      <c r="B201" s="137"/>
      <c r="C201" s="126"/>
      <c r="D201" s="141"/>
      <c r="E201" s="141"/>
      <c r="F201" s="136"/>
      <c r="G201" s="153"/>
    </row>
    <row r="202" ht="28.5" spans="1:7">
      <c r="A202" s="124">
        <f>A197+1</f>
        <v>66</v>
      </c>
      <c r="B202" s="137">
        <v>17.37</v>
      </c>
      <c r="C202" s="126" t="s">
        <v>152</v>
      </c>
      <c r="D202" s="138"/>
      <c r="E202" s="141"/>
      <c r="F202" s="146"/>
      <c r="G202" s="130"/>
    </row>
    <row r="203" ht="15" spans="1:7">
      <c r="A203" s="124"/>
      <c r="B203" s="123" t="s">
        <v>24</v>
      </c>
      <c r="C203" s="126" t="s">
        <v>153</v>
      </c>
      <c r="D203" s="138" t="s">
        <v>95</v>
      </c>
      <c r="E203" s="128">
        <v>57</v>
      </c>
      <c r="F203" s="140"/>
      <c r="G203" s="130">
        <f>F203*E203</f>
        <v>0</v>
      </c>
    </row>
    <row r="204" ht="15" spans="1:7">
      <c r="A204" s="124"/>
      <c r="B204" s="137"/>
      <c r="C204" s="126"/>
      <c r="D204" s="138"/>
      <c r="E204" s="141"/>
      <c r="F204" s="146"/>
      <c r="G204" s="130"/>
    </row>
    <row r="205" ht="15" spans="1:7">
      <c r="A205" s="124"/>
      <c r="B205" s="123" t="s">
        <v>28</v>
      </c>
      <c r="C205" s="126" t="s">
        <v>154</v>
      </c>
      <c r="D205" s="138" t="s">
        <v>95</v>
      </c>
      <c r="E205" s="128">
        <v>19</v>
      </c>
      <c r="F205" s="140"/>
      <c r="G205" s="130">
        <f>F205*E205</f>
        <v>0</v>
      </c>
    </row>
    <row r="206" ht="15" spans="1:7">
      <c r="A206" s="124"/>
      <c r="B206" s="137"/>
      <c r="C206" s="126"/>
      <c r="D206" s="138"/>
      <c r="E206" s="141"/>
      <c r="F206" s="146"/>
      <c r="G206" s="130"/>
    </row>
    <row r="207" ht="29.25" spans="1:7">
      <c r="A207" s="124">
        <f>A202+1</f>
        <v>67</v>
      </c>
      <c r="B207" s="137">
        <v>17.41</v>
      </c>
      <c r="C207" s="126" t="s">
        <v>155</v>
      </c>
      <c r="D207" s="138"/>
      <c r="E207" s="141"/>
      <c r="F207" s="146"/>
      <c r="G207" s="130"/>
    </row>
    <row r="208" ht="15" spans="1:7">
      <c r="A208" s="124"/>
      <c r="B208" s="123" t="s">
        <v>24</v>
      </c>
      <c r="C208" s="126" t="s">
        <v>156</v>
      </c>
      <c r="D208" s="138" t="s">
        <v>95</v>
      </c>
      <c r="E208" s="128">
        <v>133</v>
      </c>
      <c r="F208" s="140"/>
      <c r="G208" s="130">
        <f>F208*E208</f>
        <v>0</v>
      </c>
    </row>
    <row r="209" ht="15" spans="1:7">
      <c r="A209" s="124"/>
      <c r="B209" s="137"/>
      <c r="C209" s="126"/>
      <c r="D209" s="141"/>
      <c r="E209" s="141"/>
      <c r="F209" s="136"/>
      <c r="G209" s="130"/>
    </row>
    <row r="210" ht="15" spans="1:7">
      <c r="A210" s="124"/>
      <c r="B210" s="123" t="s">
        <v>28</v>
      </c>
      <c r="C210" s="126" t="s">
        <v>157</v>
      </c>
      <c r="D210" s="138" t="s">
        <v>95</v>
      </c>
      <c r="E210" s="128">
        <v>95</v>
      </c>
      <c r="F210" s="140"/>
      <c r="G210" s="130">
        <f>F210*E210</f>
        <v>0</v>
      </c>
    </row>
    <row r="211" ht="15" spans="1:7">
      <c r="A211" s="124"/>
      <c r="B211" s="137"/>
      <c r="C211" s="126"/>
      <c r="D211" s="141"/>
      <c r="E211" s="141"/>
      <c r="F211" s="136"/>
      <c r="G211" s="153"/>
    </row>
    <row r="212" ht="28.5" spans="1:7">
      <c r="A212" s="124">
        <f>A207+1</f>
        <v>68</v>
      </c>
      <c r="B212" s="137">
        <v>17.44</v>
      </c>
      <c r="C212" s="126" t="s">
        <v>158</v>
      </c>
      <c r="D212" s="138" t="s">
        <v>95</v>
      </c>
      <c r="E212" s="128">
        <v>23</v>
      </c>
      <c r="F212" s="146"/>
      <c r="G212" s="130">
        <f>F212*E212</f>
        <v>0</v>
      </c>
    </row>
    <row r="213" ht="15" spans="1:7">
      <c r="A213" s="124"/>
      <c r="B213" s="137"/>
      <c r="C213" s="126"/>
      <c r="D213" s="141"/>
      <c r="E213" s="141"/>
      <c r="F213" s="136"/>
      <c r="G213" s="130"/>
    </row>
    <row r="214" ht="42.75" spans="1:7">
      <c r="A214" s="124">
        <f>A212+1</f>
        <v>69</v>
      </c>
      <c r="B214" s="137">
        <v>17.45</v>
      </c>
      <c r="C214" s="126" t="s">
        <v>159</v>
      </c>
      <c r="D214" s="138" t="s">
        <v>95</v>
      </c>
      <c r="E214" s="128">
        <v>42</v>
      </c>
      <c r="F214" s="146"/>
      <c r="G214" s="130">
        <f>F214*E214</f>
        <v>0</v>
      </c>
    </row>
    <row r="215" ht="15" spans="1:7">
      <c r="A215" s="124"/>
      <c r="B215" s="137"/>
      <c r="C215" s="126"/>
      <c r="D215" s="127"/>
      <c r="E215" s="133"/>
      <c r="F215" s="136"/>
      <c r="G215" s="130"/>
    </row>
    <row r="216" ht="72.75" spans="1:7">
      <c r="A216" s="124">
        <f>A214+1</f>
        <v>70</v>
      </c>
      <c r="B216" s="137">
        <v>18.01</v>
      </c>
      <c r="C216" s="126" t="s">
        <v>160</v>
      </c>
      <c r="D216" s="141"/>
      <c r="E216" s="141"/>
      <c r="F216" s="140"/>
      <c r="G216" s="130"/>
    </row>
    <row r="217" ht="15" spans="1:7">
      <c r="A217" s="124"/>
      <c r="B217" s="124" t="s">
        <v>24</v>
      </c>
      <c r="C217" s="131" t="s">
        <v>161</v>
      </c>
      <c r="D217" s="138" t="s">
        <v>162</v>
      </c>
      <c r="E217" s="128">
        <v>20000</v>
      </c>
      <c r="F217" s="140"/>
      <c r="G217" s="130">
        <f>F217*E217</f>
        <v>0</v>
      </c>
    </row>
    <row r="218" ht="15" spans="1:7">
      <c r="A218" s="124"/>
      <c r="B218" s="137"/>
      <c r="C218" s="126"/>
      <c r="D218" s="141"/>
      <c r="E218" s="141"/>
      <c r="F218" s="146"/>
      <c r="G218" s="130"/>
    </row>
    <row r="219" ht="43.5" spans="1:7">
      <c r="A219" s="124">
        <f>A216+1</f>
        <v>71</v>
      </c>
      <c r="B219" s="137">
        <v>18.14</v>
      </c>
      <c r="C219" s="126" t="s">
        <v>163</v>
      </c>
      <c r="D219" s="141"/>
      <c r="E219" s="141"/>
      <c r="F219" s="140"/>
      <c r="G219" s="130"/>
    </row>
    <row r="220" ht="15" spans="1:7">
      <c r="A220" s="124"/>
      <c r="B220" s="124" t="s">
        <v>24</v>
      </c>
      <c r="C220" s="131" t="s">
        <v>164</v>
      </c>
      <c r="D220" s="138" t="s">
        <v>95</v>
      </c>
      <c r="E220" s="128">
        <v>18</v>
      </c>
      <c r="F220" s="140"/>
      <c r="G220" s="130">
        <f>F220*E220</f>
        <v>0</v>
      </c>
    </row>
    <row r="221" ht="15" spans="1:7">
      <c r="A221" s="124"/>
      <c r="B221" s="137"/>
      <c r="C221" s="126"/>
      <c r="D221" s="141"/>
      <c r="E221" s="141"/>
      <c r="F221" s="146"/>
      <c r="G221" s="130"/>
    </row>
    <row r="222" ht="15" spans="1:7">
      <c r="A222" s="124"/>
      <c r="B222" s="124" t="s">
        <v>28</v>
      </c>
      <c r="C222" s="131" t="s">
        <v>165</v>
      </c>
      <c r="D222" s="138" t="s">
        <v>95</v>
      </c>
      <c r="E222" s="128">
        <v>18</v>
      </c>
      <c r="F222" s="140"/>
      <c r="G222" s="130">
        <f>F222*E222</f>
        <v>0</v>
      </c>
    </row>
    <row r="223" ht="15" spans="1:7">
      <c r="A223" s="124"/>
      <c r="B223" s="137"/>
      <c r="C223" s="126"/>
      <c r="D223" s="141"/>
      <c r="E223" s="141"/>
      <c r="F223" s="146"/>
      <c r="G223" s="130"/>
    </row>
    <row r="224" ht="29.25" spans="1:7">
      <c r="A224" s="124">
        <f>A219+1</f>
        <v>72</v>
      </c>
      <c r="B224" s="137">
        <v>18.07</v>
      </c>
      <c r="C224" s="126" t="s">
        <v>166</v>
      </c>
      <c r="D224" s="141"/>
      <c r="E224" s="141"/>
      <c r="F224" s="140"/>
      <c r="G224" s="130"/>
    </row>
    <row r="225" ht="15" spans="1:7">
      <c r="A225" s="124"/>
      <c r="B225" s="124" t="s">
        <v>24</v>
      </c>
      <c r="C225" s="131" t="s">
        <v>167</v>
      </c>
      <c r="D225" s="138" t="s">
        <v>95</v>
      </c>
      <c r="E225" s="128">
        <v>22</v>
      </c>
      <c r="F225" s="140"/>
      <c r="G225" s="130">
        <f>F225*E225</f>
        <v>0</v>
      </c>
    </row>
    <row r="226" ht="15" spans="1:7">
      <c r="A226" s="124"/>
      <c r="B226" s="137"/>
      <c r="C226" s="126"/>
      <c r="D226" s="141"/>
      <c r="E226" s="141"/>
      <c r="F226" s="146"/>
      <c r="G226" s="130"/>
    </row>
    <row r="227" ht="44.25" spans="1:7">
      <c r="A227" s="124">
        <f>A224+1</f>
        <v>73</v>
      </c>
      <c r="B227" s="137">
        <v>18.16</v>
      </c>
      <c r="C227" s="126" t="s">
        <v>168</v>
      </c>
      <c r="D227" s="138"/>
      <c r="E227" s="141"/>
      <c r="F227" s="146"/>
      <c r="G227" s="130"/>
    </row>
    <row r="228" ht="15" spans="1:7">
      <c r="A228" s="124"/>
      <c r="B228" s="124" t="s">
        <v>28</v>
      </c>
      <c r="C228" s="131" t="s">
        <v>169</v>
      </c>
      <c r="D228" s="138" t="s">
        <v>95</v>
      </c>
      <c r="E228" s="128">
        <v>54</v>
      </c>
      <c r="F228" s="140"/>
      <c r="G228" s="130">
        <f>F228*E228</f>
        <v>0</v>
      </c>
    </row>
    <row r="229" ht="15" spans="1:7">
      <c r="A229" s="124"/>
      <c r="B229" s="137"/>
      <c r="C229" s="126"/>
      <c r="D229" s="141"/>
      <c r="E229" s="141"/>
      <c r="F229" s="146"/>
      <c r="G229" s="130"/>
    </row>
    <row r="230" ht="128.25" spans="1:7">
      <c r="A230" s="124">
        <f>A227+1</f>
        <v>74</v>
      </c>
      <c r="B230" s="137">
        <v>18.29</v>
      </c>
      <c r="C230" s="126" t="s">
        <v>170</v>
      </c>
      <c r="D230" s="138"/>
      <c r="E230" s="141"/>
      <c r="F230" s="146"/>
      <c r="G230" s="130"/>
    </row>
    <row r="231" ht="15" spans="1:7">
      <c r="A231" s="124"/>
      <c r="B231" s="123" t="s">
        <v>24</v>
      </c>
      <c r="C231" s="131" t="s">
        <v>171</v>
      </c>
      <c r="D231" s="138" t="s">
        <v>97</v>
      </c>
      <c r="E231" s="128">
        <v>246</v>
      </c>
      <c r="F231" s="140"/>
      <c r="G231" s="130">
        <f>F231*E231</f>
        <v>0</v>
      </c>
    </row>
    <row r="232" ht="15" spans="1:7">
      <c r="A232" s="124"/>
      <c r="B232" s="137"/>
      <c r="C232" s="126"/>
      <c r="D232" s="138"/>
      <c r="E232" s="141"/>
      <c r="F232" s="146"/>
      <c r="G232" s="130"/>
    </row>
    <row r="233" ht="15" spans="1:7">
      <c r="A233" s="124"/>
      <c r="B233" s="123" t="s">
        <v>28</v>
      </c>
      <c r="C233" s="131" t="s">
        <v>172</v>
      </c>
      <c r="D233" s="138" t="s">
        <v>97</v>
      </c>
      <c r="E233" s="128">
        <v>197</v>
      </c>
      <c r="F233" s="140"/>
      <c r="G233" s="130">
        <f>F233*E233</f>
        <v>0</v>
      </c>
    </row>
    <row r="234" ht="15" spans="1:7">
      <c r="A234" s="124"/>
      <c r="B234" s="137"/>
      <c r="C234" s="126"/>
      <c r="D234" s="138"/>
      <c r="E234" s="141"/>
      <c r="F234" s="146"/>
      <c r="G234" s="130"/>
    </row>
    <row r="235" ht="15" spans="1:7">
      <c r="A235" s="124"/>
      <c r="B235" s="123" t="s">
        <v>47</v>
      </c>
      <c r="C235" s="131" t="s">
        <v>173</v>
      </c>
      <c r="D235" s="138" t="s">
        <v>97</v>
      </c>
      <c r="E235" s="128">
        <v>136</v>
      </c>
      <c r="F235" s="140"/>
      <c r="G235" s="130">
        <f>F235*E235</f>
        <v>0</v>
      </c>
    </row>
    <row r="236" ht="15" spans="1:7">
      <c r="A236" s="124"/>
      <c r="B236" s="137"/>
      <c r="C236" s="126"/>
      <c r="D236" s="127"/>
      <c r="E236" s="133"/>
      <c r="F236" s="136"/>
      <c r="G236" s="153"/>
    </row>
    <row r="237" ht="43.5" spans="1:7">
      <c r="A237" s="124">
        <f>A230+1</f>
        <v>75</v>
      </c>
      <c r="B237" s="137">
        <v>18.32</v>
      </c>
      <c r="C237" s="126" t="s">
        <v>174</v>
      </c>
      <c r="D237" s="138"/>
      <c r="E237" s="141"/>
      <c r="F237" s="146"/>
      <c r="G237" s="130"/>
    </row>
    <row r="238" ht="15" spans="1:7">
      <c r="A238" s="124"/>
      <c r="B238" s="123" t="s">
        <v>24</v>
      </c>
      <c r="C238" s="131" t="s">
        <v>171</v>
      </c>
      <c r="D238" s="138" t="s">
        <v>95</v>
      </c>
      <c r="E238" s="128">
        <v>88</v>
      </c>
      <c r="F238" s="140"/>
      <c r="G238" s="130">
        <f>F238*E238</f>
        <v>0</v>
      </c>
    </row>
    <row r="239" ht="15" spans="1:7">
      <c r="A239" s="124"/>
      <c r="B239" s="137"/>
      <c r="C239" s="126"/>
      <c r="D239" s="138"/>
      <c r="E239" s="141"/>
      <c r="F239" s="146"/>
      <c r="G239" s="130"/>
    </row>
    <row r="240" ht="15" spans="1:7">
      <c r="A240" s="124"/>
      <c r="B240" s="123" t="s">
        <v>28</v>
      </c>
      <c r="C240" s="131" t="s">
        <v>172</v>
      </c>
      <c r="D240" s="138" t="s">
        <v>95</v>
      </c>
      <c r="E240" s="128">
        <v>84</v>
      </c>
      <c r="F240" s="140"/>
      <c r="G240" s="130">
        <f>F240*E240</f>
        <v>0</v>
      </c>
    </row>
    <row r="241" ht="15" spans="1:7">
      <c r="A241" s="124"/>
      <c r="B241" s="137"/>
      <c r="C241" s="126"/>
      <c r="D241" s="138"/>
      <c r="E241" s="141"/>
      <c r="F241" s="146"/>
      <c r="G241" s="130"/>
    </row>
    <row r="242" ht="15" spans="1:7">
      <c r="A242" s="124"/>
      <c r="B242" s="123" t="s">
        <v>47</v>
      </c>
      <c r="C242" s="131" t="s">
        <v>173</v>
      </c>
      <c r="D242" s="138" t="s">
        <v>95</v>
      </c>
      <c r="E242" s="128">
        <v>20</v>
      </c>
      <c r="F242" s="140"/>
      <c r="G242" s="130">
        <f>F242*E242</f>
        <v>0</v>
      </c>
    </row>
    <row r="243" ht="15" spans="1:7">
      <c r="A243" s="124"/>
      <c r="B243" s="137"/>
      <c r="C243" s="126"/>
      <c r="D243" s="127"/>
      <c r="E243" s="133"/>
      <c r="F243" s="146"/>
      <c r="G243" s="130"/>
    </row>
    <row r="244" ht="57" spans="1:7">
      <c r="A244" s="124">
        <f>A237+1</f>
        <v>76</v>
      </c>
      <c r="B244" s="137">
        <v>18.36</v>
      </c>
      <c r="C244" s="126" t="s">
        <v>175</v>
      </c>
      <c r="D244" s="138"/>
      <c r="E244" s="141"/>
      <c r="F244" s="146"/>
      <c r="G244" s="130"/>
    </row>
    <row r="245" ht="15" spans="1:7">
      <c r="A245" s="124"/>
      <c r="B245" s="123" t="s">
        <v>24</v>
      </c>
      <c r="C245" s="131" t="s">
        <v>176</v>
      </c>
      <c r="D245" s="138" t="s">
        <v>95</v>
      </c>
      <c r="E245" s="128">
        <v>120</v>
      </c>
      <c r="F245" s="140"/>
      <c r="G245" s="130">
        <f>F245*E245</f>
        <v>0</v>
      </c>
    </row>
    <row r="246" ht="15" spans="1:7">
      <c r="A246" s="124"/>
      <c r="B246" s="137"/>
      <c r="C246" s="126"/>
      <c r="D246" s="138"/>
      <c r="E246" s="141"/>
      <c r="F246" s="146"/>
      <c r="G246" s="130"/>
    </row>
    <row r="247" ht="15" spans="1:7">
      <c r="A247" s="124"/>
      <c r="B247" s="123" t="s">
        <v>28</v>
      </c>
      <c r="C247" s="131" t="s">
        <v>177</v>
      </c>
      <c r="D247" s="138" t="s">
        <v>95</v>
      </c>
      <c r="E247" s="128">
        <v>100</v>
      </c>
      <c r="F247" s="140"/>
      <c r="G247" s="130">
        <f>F247*E247</f>
        <v>0</v>
      </c>
    </row>
    <row r="248" ht="15" spans="1:7">
      <c r="A248" s="124"/>
      <c r="B248" s="137"/>
      <c r="C248" s="126"/>
      <c r="D248" s="138"/>
      <c r="E248" s="141"/>
      <c r="F248" s="146"/>
      <c r="G248" s="130"/>
    </row>
    <row r="249" ht="15" spans="1:7">
      <c r="A249" s="124"/>
      <c r="B249" s="123" t="s">
        <v>47</v>
      </c>
      <c r="C249" s="131" t="s">
        <v>173</v>
      </c>
      <c r="D249" s="138" t="s">
        <v>95</v>
      </c>
      <c r="E249" s="128">
        <v>20</v>
      </c>
      <c r="F249" s="140"/>
      <c r="G249" s="130">
        <f>F249*E249</f>
        <v>0</v>
      </c>
    </row>
    <row r="250" ht="15" spans="1:7">
      <c r="A250" s="124"/>
      <c r="B250" s="137"/>
      <c r="C250" s="126"/>
      <c r="D250" s="141"/>
      <c r="E250" s="141"/>
      <c r="F250" s="146"/>
      <c r="G250" s="130"/>
    </row>
    <row r="251" ht="58.5" spans="1:7">
      <c r="A251" s="124">
        <f>A244+1</f>
        <v>77</v>
      </c>
      <c r="B251" s="137">
        <v>18.43</v>
      </c>
      <c r="C251" s="126" t="s">
        <v>178</v>
      </c>
      <c r="D251" s="138"/>
      <c r="E251" s="141"/>
      <c r="F251" s="146"/>
      <c r="G251" s="130"/>
    </row>
    <row r="252" ht="15" spans="1:7">
      <c r="A252" s="124"/>
      <c r="B252" s="123" t="s">
        <v>24</v>
      </c>
      <c r="C252" s="131" t="s">
        <v>176</v>
      </c>
      <c r="D252" s="138" t="s">
        <v>95</v>
      </c>
      <c r="E252" s="128">
        <v>95</v>
      </c>
      <c r="F252" s="140"/>
      <c r="G252" s="130">
        <f>F252*E252</f>
        <v>0</v>
      </c>
    </row>
    <row r="253" ht="15" spans="1:7">
      <c r="A253" s="124"/>
      <c r="B253" s="137"/>
      <c r="C253" s="126"/>
      <c r="D253" s="141"/>
      <c r="E253" s="141"/>
      <c r="F253" s="146"/>
      <c r="G253" s="130"/>
    </row>
    <row r="254" ht="57.75" spans="1:7">
      <c r="A254" s="124">
        <f>A251+1</f>
        <v>78</v>
      </c>
      <c r="B254" s="137">
        <v>18.44</v>
      </c>
      <c r="C254" s="126" t="s">
        <v>179</v>
      </c>
      <c r="D254" s="138"/>
      <c r="E254" s="141"/>
      <c r="F254" s="146"/>
      <c r="G254" s="130"/>
    </row>
    <row r="255" ht="15" spans="1:7">
      <c r="A255" s="124"/>
      <c r="B255" s="124" t="s">
        <v>28</v>
      </c>
      <c r="C255" s="157" t="s">
        <v>180</v>
      </c>
      <c r="D255" s="138" t="s">
        <v>95</v>
      </c>
      <c r="E255" s="128">
        <v>50</v>
      </c>
      <c r="F255" s="140"/>
      <c r="G255" s="130">
        <f>F255*E255</f>
        <v>0</v>
      </c>
    </row>
    <row r="256" ht="15" spans="1:7">
      <c r="A256" s="124"/>
      <c r="B256" s="137"/>
      <c r="C256" s="126"/>
      <c r="D256" s="138"/>
      <c r="E256" s="141"/>
      <c r="F256" s="146"/>
      <c r="G256" s="130"/>
    </row>
    <row r="257" ht="15" spans="1:7">
      <c r="A257" s="124"/>
      <c r="B257" s="123" t="s">
        <v>47</v>
      </c>
      <c r="C257" s="131" t="s">
        <v>181</v>
      </c>
      <c r="D257" s="138" t="s">
        <v>95</v>
      </c>
      <c r="E257" s="128">
        <v>40</v>
      </c>
      <c r="F257" s="140"/>
      <c r="G257" s="130">
        <f>F257*E257</f>
        <v>0</v>
      </c>
    </row>
    <row r="258" ht="15" spans="1:7">
      <c r="A258" s="124"/>
      <c r="B258" s="137"/>
      <c r="C258" s="126"/>
      <c r="D258" s="141"/>
      <c r="E258" s="141"/>
      <c r="F258" s="146"/>
      <c r="G258" s="130"/>
    </row>
    <row r="259" ht="57.75" spans="1:7">
      <c r="A259" s="124">
        <f>A254+1</f>
        <v>79</v>
      </c>
      <c r="B259" s="137">
        <v>18.45</v>
      </c>
      <c r="C259" s="126" t="s">
        <v>182</v>
      </c>
      <c r="D259" s="138"/>
      <c r="E259" s="141"/>
      <c r="F259" s="146"/>
      <c r="G259" s="130"/>
    </row>
    <row r="260" ht="15" spans="1:7">
      <c r="A260" s="124"/>
      <c r="B260" s="180" t="s">
        <v>28</v>
      </c>
      <c r="C260" s="181" t="s">
        <v>183</v>
      </c>
      <c r="D260" s="138" t="s">
        <v>95</v>
      </c>
      <c r="E260" s="128">
        <v>56</v>
      </c>
      <c r="F260" s="140"/>
      <c r="G260" s="130">
        <f>F260*E260</f>
        <v>0</v>
      </c>
    </row>
    <row r="261" ht="15" spans="1:7">
      <c r="A261" s="124"/>
      <c r="B261" s="137"/>
      <c r="C261" s="126"/>
      <c r="D261" s="127"/>
      <c r="E261" s="133"/>
      <c r="F261" s="136"/>
      <c r="G261" s="153"/>
    </row>
    <row r="262" ht="71.25" spans="1:7">
      <c r="A262" s="124">
        <f>A259+1</f>
        <v>80</v>
      </c>
      <c r="B262" s="150" t="s">
        <v>184</v>
      </c>
      <c r="C262" s="126" t="s">
        <v>185</v>
      </c>
      <c r="D262" s="138" t="s">
        <v>65</v>
      </c>
      <c r="E262" s="128">
        <v>2392.924014</v>
      </c>
      <c r="F262" s="182"/>
      <c r="G262" s="130">
        <f>F262*E262</f>
        <v>0</v>
      </c>
    </row>
    <row r="263" ht="15" spans="1:7">
      <c r="A263" s="124"/>
      <c r="B263" s="183"/>
      <c r="C263" s="162"/>
      <c r="D263" s="138"/>
      <c r="E263" s="141"/>
      <c r="F263" s="182"/>
      <c r="G263" s="183"/>
    </row>
    <row r="264" ht="57" spans="1:7">
      <c r="A264" s="124">
        <f>A262+1</f>
        <v>81</v>
      </c>
      <c r="B264" s="137">
        <v>19.03</v>
      </c>
      <c r="C264" s="126" t="s">
        <v>186</v>
      </c>
      <c r="D264" s="138" t="s">
        <v>26</v>
      </c>
      <c r="E264" s="128">
        <v>183.26152705</v>
      </c>
      <c r="F264" s="146"/>
      <c r="G264" s="130">
        <f>F264*E264</f>
        <v>0</v>
      </c>
    </row>
    <row r="265" ht="15" spans="1:7">
      <c r="A265" s="124"/>
      <c r="B265" s="137"/>
      <c r="C265" s="126"/>
      <c r="D265" s="138"/>
      <c r="E265" s="141"/>
      <c r="F265" s="146"/>
      <c r="G265" s="130"/>
    </row>
    <row r="266" ht="42.75" spans="1:7">
      <c r="A266" s="124">
        <f>A264+1</f>
        <v>82</v>
      </c>
      <c r="B266" s="137">
        <v>19.19</v>
      </c>
      <c r="C266" s="126" t="s">
        <v>187</v>
      </c>
      <c r="D266" s="138"/>
      <c r="E266" s="141"/>
      <c r="F266" s="146"/>
      <c r="G266" s="130"/>
    </row>
    <row r="267" ht="15" spans="1:7">
      <c r="A267" s="124"/>
      <c r="B267" s="122" t="s">
        <v>28</v>
      </c>
      <c r="C267" s="131" t="s">
        <v>188</v>
      </c>
      <c r="D267" s="138" t="s">
        <v>45</v>
      </c>
      <c r="E267" s="128">
        <v>1463.8325</v>
      </c>
      <c r="F267" s="140"/>
      <c r="G267" s="130">
        <f>F267*E267</f>
        <v>0</v>
      </c>
    </row>
    <row r="268" ht="15" spans="1:7">
      <c r="A268" s="124"/>
      <c r="B268" s="137"/>
      <c r="C268" s="126"/>
      <c r="D268" s="141"/>
      <c r="E268" s="141"/>
      <c r="F268" s="146"/>
      <c r="G268" s="130"/>
    </row>
    <row r="269" ht="15" spans="1:7">
      <c r="A269" s="124"/>
      <c r="B269" s="125" t="s">
        <v>70</v>
      </c>
      <c r="C269" s="154" t="s">
        <v>189</v>
      </c>
      <c r="D269" s="138" t="s">
        <v>65</v>
      </c>
      <c r="E269" s="128">
        <v>1985.0696</v>
      </c>
      <c r="F269" s="140"/>
      <c r="G269" s="130">
        <f>F269*E269</f>
        <v>0</v>
      </c>
    </row>
    <row r="270" ht="15" spans="1:7">
      <c r="A270" s="124"/>
      <c r="B270" s="137"/>
      <c r="C270" s="126"/>
      <c r="D270" s="141"/>
      <c r="E270" s="141"/>
      <c r="F270" s="136"/>
      <c r="G270" s="153"/>
    </row>
    <row r="271" ht="15" spans="1:7">
      <c r="A271" s="124"/>
      <c r="B271" s="137" t="s">
        <v>190</v>
      </c>
      <c r="C271" s="126" t="s">
        <v>191</v>
      </c>
      <c r="D271" s="138" t="s">
        <v>65</v>
      </c>
      <c r="E271" s="128">
        <v>143.2076</v>
      </c>
      <c r="F271" s="140"/>
      <c r="G271" s="130">
        <f>F271*E271</f>
        <v>0</v>
      </c>
    </row>
    <row r="272" ht="15" spans="1:7">
      <c r="A272" s="124"/>
      <c r="B272" s="137"/>
      <c r="C272" s="126"/>
      <c r="D272" s="141"/>
      <c r="E272" s="141"/>
      <c r="F272" s="136"/>
      <c r="G272" s="153"/>
    </row>
    <row r="273" ht="15" spans="1:7">
      <c r="A273" s="124">
        <f>A266+1</f>
        <v>83</v>
      </c>
      <c r="B273" s="137">
        <v>20.08</v>
      </c>
      <c r="C273" s="126" t="s">
        <v>192</v>
      </c>
      <c r="D273" s="138" t="s">
        <v>65</v>
      </c>
      <c r="E273" s="128">
        <v>4415.9042</v>
      </c>
      <c r="F273" s="146"/>
      <c r="G273" s="130">
        <f>F273*E273</f>
        <v>0</v>
      </c>
    </row>
    <row r="274" ht="15" spans="1:7">
      <c r="A274" s="124"/>
      <c r="B274" s="137"/>
      <c r="C274" s="126"/>
      <c r="D274" s="141"/>
      <c r="E274" s="141"/>
      <c r="F274" s="136"/>
      <c r="G274" s="153"/>
    </row>
    <row r="275" ht="15" spans="1:7">
      <c r="A275" s="124">
        <f>A273+1</f>
        <v>84</v>
      </c>
      <c r="B275" s="137">
        <v>20.12</v>
      </c>
      <c r="C275" s="126" t="s">
        <v>193</v>
      </c>
      <c r="D275" s="138" t="s">
        <v>65</v>
      </c>
      <c r="E275" s="128">
        <v>1889.602</v>
      </c>
      <c r="F275" s="140"/>
      <c r="G275" s="130">
        <f>F275*E275</f>
        <v>0</v>
      </c>
    </row>
    <row r="276" ht="15" spans="1:7">
      <c r="A276" s="124"/>
      <c r="B276" s="137"/>
      <c r="C276" s="126"/>
      <c r="D276" s="141"/>
      <c r="E276" s="141"/>
      <c r="F276" s="136"/>
      <c r="G276" s="153"/>
    </row>
    <row r="277" ht="15" spans="1:7">
      <c r="A277" s="124">
        <f>A275+1</f>
        <v>85</v>
      </c>
      <c r="B277" s="137">
        <v>20.24</v>
      </c>
      <c r="C277" s="126" t="s">
        <v>194</v>
      </c>
      <c r="D277" s="138" t="s">
        <v>65</v>
      </c>
      <c r="E277" s="128">
        <v>143.2076</v>
      </c>
      <c r="F277" s="140"/>
      <c r="G277" s="130">
        <f>F277*E277</f>
        <v>0</v>
      </c>
    </row>
    <row r="278" ht="15" spans="1:7">
      <c r="A278" s="124"/>
      <c r="B278" s="137"/>
      <c r="C278" s="126"/>
      <c r="D278" s="141"/>
      <c r="E278" s="141"/>
      <c r="F278" s="136"/>
      <c r="G278" s="153"/>
    </row>
    <row r="279" ht="28.5" spans="1:7">
      <c r="A279" s="124">
        <f>A277+1</f>
        <v>86</v>
      </c>
      <c r="B279" s="137">
        <v>20.25</v>
      </c>
      <c r="C279" s="126" t="s">
        <v>195</v>
      </c>
      <c r="D279" s="138" t="s">
        <v>65</v>
      </c>
      <c r="E279" s="128">
        <v>1299.6656</v>
      </c>
      <c r="F279" s="146"/>
      <c r="G279" s="130">
        <f>F279*E279</f>
        <v>0</v>
      </c>
    </row>
    <row r="280" ht="15" spans="1:7">
      <c r="A280" s="124"/>
      <c r="B280" s="137"/>
      <c r="C280" s="126"/>
      <c r="D280" s="141"/>
      <c r="E280" s="141"/>
      <c r="F280" s="136"/>
      <c r="G280" s="153"/>
    </row>
    <row r="281" ht="29.25" spans="1:7">
      <c r="A281" s="124">
        <f>A279+1</f>
        <v>87</v>
      </c>
      <c r="B281" s="137">
        <v>20.47</v>
      </c>
      <c r="C281" s="126" t="s">
        <v>196</v>
      </c>
      <c r="D281" s="138" t="s">
        <v>65</v>
      </c>
      <c r="E281" s="128">
        <v>420.8</v>
      </c>
      <c r="F281" s="146"/>
      <c r="G281" s="130">
        <f>F281*E281</f>
        <v>0</v>
      </c>
    </row>
    <row r="282" ht="15" spans="1:7">
      <c r="A282" s="124"/>
      <c r="B282" s="137"/>
      <c r="C282" s="126"/>
      <c r="D282" s="141"/>
      <c r="E282" s="141"/>
      <c r="F282" s="136"/>
      <c r="G282" s="153"/>
    </row>
    <row r="283" ht="44.25" spans="1:7">
      <c r="A283" s="124">
        <f>A281+1</f>
        <v>88</v>
      </c>
      <c r="B283" s="137">
        <v>20.66</v>
      </c>
      <c r="C283" s="126" t="s">
        <v>197</v>
      </c>
      <c r="D283" s="138" t="s">
        <v>65</v>
      </c>
      <c r="E283" s="128">
        <v>1372.1656</v>
      </c>
      <c r="F283" s="140"/>
      <c r="G283" s="130">
        <f>F283*E283</f>
        <v>0</v>
      </c>
    </row>
    <row r="284" ht="15" spans="1:7">
      <c r="A284" s="124"/>
      <c r="B284" s="137"/>
      <c r="C284" s="126"/>
      <c r="D284" s="127"/>
      <c r="E284" s="133"/>
      <c r="F284" s="136"/>
      <c r="G284" s="153"/>
    </row>
    <row r="285" ht="44.25" spans="1:7">
      <c r="A285" s="124">
        <f>A283+1</f>
        <v>89</v>
      </c>
      <c r="B285" s="137">
        <v>20.72</v>
      </c>
      <c r="C285" s="126" t="s">
        <v>198</v>
      </c>
      <c r="D285" s="138"/>
      <c r="E285" s="141"/>
      <c r="F285" s="146"/>
      <c r="G285" s="130"/>
    </row>
    <row r="286" ht="15" spans="1:7">
      <c r="A286" s="124"/>
      <c r="B286" s="123" t="s">
        <v>24</v>
      </c>
      <c r="C286" s="126" t="s">
        <v>199</v>
      </c>
      <c r="D286" s="138" t="s">
        <v>65</v>
      </c>
      <c r="E286" s="128">
        <v>633.3288</v>
      </c>
      <c r="F286" s="140"/>
      <c r="G286" s="130">
        <f>F286*E286</f>
        <v>0</v>
      </c>
    </row>
    <row r="287" ht="15" spans="1:7">
      <c r="A287" s="124"/>
      <c r="B287" s="137"/>
      <c r="C287" s="126"/>
      <c r="D287" s="168"/>
      <c r="E287" s="168"/>
      <c r="F287" s="146"/>
      <c r="G287" s="130"/>
    </row>
    <row r="288" ht="42.75" spans="1:7">
      <c r="A288" s="124">
        <f>A285+1</f>
        <v>90</v>
      </c>
      <c r="B288" s="137">
        <v>20.73</v>
      </c>
      <c r="C288" s="126" t="s">
        <v>200</v>
      </c>
      <c r="D288" s="138"/>
      <c r="E288" s="141"/>
      <c r="F288" s="146"/>
      <c r="G288" s="130"/>
    </row>
    <row r="289" ht="30" spans="1:7">
      <c r="A289" s="124"/>
      <c r="B289" s="123" t="s">
        <v>28</v>
      </c>
      <c r="C289" s="131" t="s">
        <v>201</v>
      </c>
      <c r="D289" s="138" t="s">
        <v>65</v>
      </c>
      <c r="E289" s="128">
        <v>4430.1527</v>
      </c>
      <c r="F289" s="140"/>
      <c r="G289" s="130">
        <f>F289*E289</f>
        <v>0</v>
      </c>
    </row>
    <row r="290" ht="15" spans="1:7">
      <c r="A290" s="124"/>
      <c r="B290" s="137"/>
      <c r="C290" s="126"/>
      <c r="D290" s="127"/>
      <c r="E290" s="133"/>
      <c r="F290" s="136"/>
      <c r="G290" s="153"/>
    </row>
    <row r="291" ht="43.5" spans="1:7">
      <c r="A291" s="124">
        <f>A288+1</f>
        <v>91</v>
      </c>
      <c r="B291" s="137">
        <v>20.75</v>
      </c>
      <c r="C291" s="126" t="s">
        <v>202</v>
      </c>
      <c r="D291" s="138"/>
      <c r="E291" s="141"/>
      <c r="F291" s="146"/>
      <c r="G291" s="130"/>
    </row>
    <row r="292" ht="30" spans="1:7">
      <c r="A292" s="124"/>
      <c r="B292" s="123" t="s">
        <v>28</v>
      </c>
      <c r="C292" s="131" t="s">
        <v>203</v>
      </c>
      <c r="D292" s="138" t="s">
        <v>65</v>
      </c>
      <c r="E292" s="128">
        <v>1827.21</v>
      </c>
      <c r="F292" s="140"/>
      <c r="G292" s="130">
        <f>F292*E292</f>
        <v>0</v>
      </c>
    </row>
    <row r="293" ht="15" spans="1:7">
      <c r="A293" s="124"/>
      <c r="B293" s="137"/>
      <c r="C293" s="126"/>
      <c r="D293" s="141"/>
      <c r="E293" s="141"/>
      <c r="F293" s="136"/>
      <c r="G293" s="153"/>
    </row>
    <row r="294" ht="57" spans="1:7">
      <c r="A294" s="124">
        <f>A291+1</f>
        <v>92</v>
      </c>
      <c r="B294" s="137">
        <v>23.02</v>
      </c>
      <c r="C294" s="126" t="s">
        <v>204</v>
      </c>
      <c r="D294" s="138" t="s">
        <v>65</v>
      </c>
      <c r="E294" s="128">
        <v>1414.58</v>
      </c>
      <c r="F294" s="146"/>
      <c r="G294" s="130">
        <f>F294*E294</f>
        <v>0</v>
      </c>
    </row>
    <row r="295" ht="15" spans="1:7">
      <c r="A295" s="124"/>
      <c r="B295" s="137"/>
      <c r="C295" s="126"/>
      <c r="D295" s="127"/>
      <c r="E295" s="133"/>
      <c r="F295" s="136"/>
      <c r="G295" s="153"/>
    </row>
    <row r="296" ht="85.5" spans="1:7">
      <c r="A296" s="124">
        <f>A294+1</f>
        <v>93</v>
      </c>
      <c r="B296" s="137">
        <v>23.03</v>
      </c>
      <c r="C296" s="126" t="s">
        <v>205</v>
      </c>
      <c r="D296" s="138"/>
      <c r="E296" s="141"/>
      <c r="F296" s="146"/>
      <c r="G296" s="130"/>
    </row>
    <row r="297" ht="15" spans="1:7">
      <c r="A297" s="124"/>
      <c r="B297" s="122" t="s">
        <v>24</v>
      </c>
      <c r="C297" s="131" t="s">
        <v>206</v>
      </c>
      <c r="D297" s="138" t="s">
        <v>65</v>
      </c>
      <c r="E297" s="128">
        <v>4.5</v>
      </c>
      <c r="F297" s="140"/>
      <c r="G297" s="130">
        <f>F297*E297</f>
        <v>0</v>
      </c>
    </row>
    <row r="298" ht="15" spans="1:7">
      <c r="A298" s="124"/>
      <c r="B298" s="137"/>
      <c r="C298" s="126"/>
      <c r="D298" s="141"/>
      <c r="E298" s="141"/>
      <c r="F298" s="136"/>
      <c r="G298" s="153"/>
    </row>
    <row r="299" ht="99.75" spans="1:7">
      <c r="A299" s="124">
        <f>A296+1</f>
        <v>94</v>
      </c>
      <c r="B299" s="137">
        <v>23.05</v>
      </c>
      <c r="C299" s="126" t="s">
        <v>207</v>
      </c>
      <c r="D299" s="138" t="s">
        <v>65</v>
      </c>
      <c r="E299" s="128">
        <v>15.39</v>
      </c>
      <c r="F299" s="146"/>
      <c r="G299" s="130">
        <f>F299*E299</f>
        <v>0</v>
      </c>
    </row>
    <row r="300" ht="15" spans="1:7">
      <c r="A300" s="124"/>
      <c r="B300" s="137"/>
      <c r="C300" s="126"/>
      <c r="D300" s="141"/>
      <c r="E300" s="141"/>
      <c r="F300" s="136"/>
      <c r="G300" s="153"/>
    </row>
    <row r="301" ht="15" spans="1:7">
      <c r="A301" s="124">
        <f>A299+1</f>
        <v>95</v>
      </c>
      <c r="B301" s="173">
        <v>23.4</v>
      </c>
      <c r="C301" s="126" t="s">
        <v>208</v>
      </c>
      <c r="D301" s="141"/>
      <c r="E301" s="141"/>
      <c r="F301" s="140"/>
      <c r="G301" s="130"/>
    </row>
    <row r="302" ht="15" spans="1:7">
      <c r="A302" s="124"/>
      <c r="B302" s="122" t="s">
        <v>24</v>
      </c>
      <c r="C302" s="131" t="s">
        <v>209</v>
      </c>
      <c r="D302" s="138" t="s">
        <v>65</v>
      </c>
      <c r="E302" s="128">
        <v>5549.31</v>
      </c>
      <c r="F302" s="140"/>
      <c r="G302" s="130">
        <f>F302*E302</f>
        <v>0</v>
      </c>
    </row>
    <row r="303" ht="15" spans="1:7">
      <c r="A303" s="124"/>
      <c r="B303" s="173"/>
      <c r="C303" s="126"/>
      <c r="D303" s="127"/>
      <c r="E303" s="133"/>
      <c r="F303" s="136"/>
      <c r="G303" s="153"/>
    </row>
    <row r="304" ht="57" spans="1:7">
      <c r="A304" s="124">
        <f>A301+1</f>
        <v>96</v>
      </c>
      <c r="B304" s="137">
        <v>23.44</v>
      </c>
      <c r="C304" s="126" t="s">
        <v>210</v>
      </c>
      <c r="D304" s="138" t="s">
        <v>65</v>
      </c>
      <c r="E304" s="128">
        <v>346.86</v>
      </c>
      <c r="F304" s="146"/>
      <c r="G304" s="130">
        <f>F304*E304</f>
        <v>0</v>
      </c>
    </row>
    <row r="305" ht="15" spans="1:7">
      <c r="A305" s="124"/>
      <c r="B305" s="137"/>
      <c r="C305" s="126"/>
      <c r="D305" s="141"/>
      <c r="E305" s="141"/>
      <c r="F305" s="136"/>
      <c r="G305" s="153"/>
    </row>
    <row r="306" ht="42.75" spans="1:7">
      <c r="A306" s="124">
        <f>A304+1</f>
        <v>97</v>
      </c>
      <c r="B306" s="137">
        <v>23.52</v>
      </c>
      <c r="C306" s="126" t="s">
        <v>211</v>
      </c>
      <c r="D306" s="138"/>
      <c r="E306" s="141"/>
      <c r="F306" s="146"/>
      <c r="G306" s="130"/>
    </row>
    <row r="307" ht="30" spans="1:7">
      <c r="A307" s="124"/>
      <c r="B307" s="123" t="s">
        <v>28</v>
      </c>
      <c r="C307" s="131" t="s">
        <v>212</v>
      </c>
      <c r="D307" s="138" t="s">
        <v>65</v>
      </c>
      <c r="E307" s="128">
        <v>1059.495</v>
      </c>
      <c r="F307" s="140"/>
      <c r="G307" s="130">
        <f>F307*E307</f>
        <v>0</v>
      </c>
    </row>
    <row r="308" ht="15" spans="1:7">
      <c r="A308" s="124"/>
      <c r="B308" s="137"/>
      <c r="C308" s="126"/>
      <c r="D308" s="127"/>
      <c r="E308" s="133"/>
      <c r="F308" s="136"/>
      <c r="G308" s="153"/>
    </row>
    <row r="309" ht="42.75" spans="1:7">
      <c r="A309" s="124">
        <f>A306+1</f>
        <v>98</v>
      </c>
      <c r="B309" s="137">
        <v>23.53</v>
      </c>
      <c r="C309" s="126" t="s">
        <v>213</v>
      </c>
      <c r="D309" s="138"/>
      <c r="E309" s="141"/>
      <c r="F309" s="146"/>
      <c r="G309" s="130"/>
    </row>
    <row r="310" ht="28.5" spans="1:7">
      <c r="A310" s="124"/>
      <c r="B310" s="124" t="s">
        <v>28</v>
      </c>
      <c r="C310" s="126" t="s">
        <v>214</v>
      </c>
      <c r="D310" s="138" t="s">
        <v>65</v>
      </c>
      <c r="E310" s="128">
        <v>3661.35</v>
      </c>
      <c r="F310" s="140"/>
      <c r="G310" s="130">
        <f>F310*E310</f>
        <v>0</v>
      </c>
    </row>
    <row r="311" ht="15" spans="1:7">
      <c r="A311" s="124"/>
      <c r="B311" s="137"/>
      <c r="C311" s="126"/>
      <c r="D311" s="141"/>
      <c r="E311" s="141"/>
      <c r="F311" s="136"/>
      <c r="G311" s="153"/>
    </row>
    <row r="312" ht="42.75" spans="1:7">
      <c r="A312" s="124">
        <f>A309+1</f>
        <v>99</v>
      </c>
      <c r="B312" s="137">
        <v>23.54</v>
      </c>
      <c r="C312" s="126" t="s">
        <v>215</v>
      </c>
      <c r="D312" s="141"/>
      <c r="E312" s="141"/>
      <c r="F312" s="140"/>
      <c r="G312" s="130"/>
    </row>
    <row r="313" ht="15" spans="1:7">
      <c r="A313" s="124"/>
      <c r="B313" s="123" t="s">
        <v>24</v>
      </c>
      <c r="C313" s="131" t="s">
        <v>199</v>
      </c>
      <c r="D313" s="138" t="s">
        <v>65</v>
      </c>
      <c r="E313" s="128">
        <v>217.56</v>
      </c>
      <c r="F313" s="140"/>
      <c r="G313" s="130">
        <f>F313*E313</f>
        <v>0</v>
      </c>
    </row>
    <row r="314" ht="15" spans="1:7">
      <c r="A314" s="124"/>
      <c r="B314" s="137"/>
      <c r="C314" s="126"/>
      <c r="D314" s="127"/>
      <c r="E314" s="133"/>
      <c r="F314" s="136"/>
      <c r="G314" s="153"/>
    </row>
    <row r="315" ht="57" spans="1:7">
      <c r="A315" s="124">
        <f>A312+1</f>
        <v>100</v>
      </c>
      <c r="B315" s="137">
        <v>23.69</v>
      </c>
      <c r="C315" s="126" t="s">
        <v>216</v>
      </c>
      <c r="D315" s="138" t="s">
        <v>129</v>
      </c>
      <c r="E315" s="128">
        <v>12</v>
      </c>
      <c r="F315" s="169"/>
      <c r="G315" s="130">
        <f>F315*E315</f>
        <v>0</v>
      </c>
    </row>
    <row r="316" ht="15" spans="1:7">
      <c r="A316" s="124"/>
      <c r="B316" s="137"/>
      <c r="C316" s="126"/>
      <c r="D316" s="127"/>
      <c r="E316" s="133"/>
      <c r="F316" s="136"/>
      <c r="G316" s="130"/>
    </row>
    <row r="317" ht="57" spans="1:7">
      <c r="A317" s="124">
        <f>A315+1</f>
        <v>101</v>
      </c>
      <c r="B317" s="137">
        <v>24.01</v>
      </c>
      <c r="C317" s="126" t="s">
        <v>217</v>
      </c>
      <c r="D317" s="141"/>
      <c r="E317" s="141"/>
      <c r="F317" s="140"/>
      <c r="G317" s="130"/>
    </row>
    <row r="318" ht="15" spans="1:7">
      <c r="A318" s="124"/>
      <c r="B318" s="123" t="s">
        <v>24</v>
      </c>
      <c r="C318" s="126" t="s">
        <v>218</v>
      </c>
      <c r="D318" s="138" t="s">
        <v>219</v>
      </c>
      <c r="E318" s="128">
        <v>12.15</v>
      </c>
      <c r="F318" s="140"/>
      <c r="G318" s="130">
        <f>F318*E318</f>
        <v>0</v>
      </c>
    </row>
    <row r="319" ht="15" spans="1:7">
      <c r="A319" s="124"/>
      <c r="B319" s="137"/>
      <c r="C319" s="126"/>
      <c r="D319" s="141"/>
      <c r="E319" s="141"/>
      <c r="F319" s="140"/>
      <c r="G319" s="130"/>
    </row>
    <row r="320" ht="57" spans="1:7">
      <c r="A320" s="124">
        <f>A317+1</f>
        <v>102</v>
      </c>
      <c r="B320" s="137">
        <v>24.02</v>
      </c>
      <c r="C320" s="126" t="s">
        <v>220</v>
      </c>
      <c r="D320" s="138" t="s">
        <v>219</v>
      </c>
      <c r="E320" s="128">
        <v>40.44292</v>
      </c>
      <c r="F320" s="140"/>
      <c r="G320" s="130">
        <f>F320*E320</f>
        <v>0</v>
      </c>
    </row>
    <row r="321" ht="15" spans="1:7">
      <c r="A321" s="124"/>
      <c r="B321" s="137"/>
      <c r="C321" s="126"/>
      <c r="D321" s="138"/>
      <c r="E321" s="141"/>
      <c r="F321" s="140"/>
      <c r="G321" s="130"/>
    </row>
    <row r="322" ht="57" spans="1:7">
      <c r="A322" s="124">
        <f>A320+1</f>
        <v>103</v>
      </c>
      <c r="B322" s="137">
        <v>24.06</v>
      </c>
      <c r="C322" s="126" t="s">
        <v>221</v>
      </c>
      <c r="D322" s="138"/>
      <c r="E322" s="141"/>
      <c r="F322" s="146"/>
      <c r="G322" s="130"/>
    </row>
    <row r="323" ht="15" spans="1:7">
      <c r="A323" s="124"/>
      <c r="B323" s="123" t="s">
        <v>24</v>
      </c>
      <c r="C323" s="132" t="s">
        <v>222</v>
      </c>
      <c r="D323" s="138" t="s">
        <v>219</v>
      </c>
      <c r="E323" s="128">
        <v>124.044325</v>
      </c>
      <c r="F323" s="140"/>
      <c r="G323" s="130">
        <f>F323*E323</f>
        <v>0</v>
      </c>
    </row>
    <row r="324" ht="15" spans="1:7">
      <c r="A324" s="124"/>
      <c r="B324" s="137"/>
      <c r="C324" s="126"/>
      <c r="D324" s="141"/>
      <c r="E324" s="141"/>
      <c r="F324" s="136"/>
      <c r="G324" s="153"/>
    </row>
    <row r="325" ht="57" spans="1:7">
      <c r="A325" s="124">
        <f>A322+1</f>
        <v>104</v>
      </c>
      <c r="B325" s="137">
        <v>24.11</v>
      </c>
      <c r="C325" s="126" t="s">
        <v>223</v>
      </c>
      <c r="D325" s="138"/>
      <c r="E325" s="141"/>
      <c r="F325" s="146"/>
      <c r="G325" s="130"/>
    </row>
    <row r="326" ht="15" spans="1:7">
      <c r="A326" s="124"/>
      <c r="B326" s="123" t="s">
        <v>24</v>
      </c>
      <c r="C326" s="131" t="s">
        <v>224</v>
      </c>
      <c r="D326" s="138" t="s">
        <v>129</v>
      </c>
      <c r="E326" s="128">
        <v>15</v>
      </c>
      <c r="F326" s="140"/>
      <c r="G326" s="130">
        <f>F326*E326</f>
        <v>0</v>
      </c>
    </row>
    <row r="327" ht="15" spans="1:7">
      <c r="A327" s="124"/>
      <c r="B327" s="137"/>
      <c r="C327" s="126"/>
      <c r="D327" s="127"/>
      <c r="E327" s="133"/>
      <c r="F327" s="136"/>
      <c r="G327" s="153"/>
    </row>
    <row r="328" ht="42.75" spans="1:7">
      <c r="A328" s="124">
        <f>A325+1</f>
        <v>105</v>
      </c>
      <c r="B328" s="137">
        <v>24.22</v>
      </c>
      <c r="C328" s="126" t="s">
        <v>225</v>
      </c>
      <c r="D328" s="138"/>
      <c r="E328" s="141"/>
      <c r="F328" s="146"/>
      <c r="G328" s="130"/>
    </row>
    <row r="329" ht="15" spans="1:7">
      <c r="A329" s="124"/>
      <c r="B329" s="123" t="s">
        <v>24</v>
      </c>
      <c r="C329" s="131" t="s">
        <v>226</v>
      </c>
      <c r="D329" s="138" t="s">
        <v>45</v>
      </c>
      <c r="E329" s="128">
        <v>156</v>
      </c>
      <c r="F329" s="140"/>
      <c r="G329" s="130">
        <f>F329*E329</f>
        <v>0</v>
      </c>
    </row>
    <row r="330" ht="15" spans="1:7">
      <c r="A330" s="124"/>
      <c r="B330" s="137"/>
      <c r="C330" s="126"/>
      <c r="D330" s="141"/>
      <c r="E330" s="141"/>
      <c r="F330" s="136"/>
      <c r="G330" s="153"/>
    </row>
    <row r="331" ht="42.75" spans="1:7">
      <c r="A331" s="124">
        <f>A328+1</f>
        <v>106</v>
      </c>
      <c r="B331" s="173">
        <v>24.36</v>
      </c>
      <c r="C331" s="126" t="s">
        <v>227</v>
      </c>
      <c r="D331" s="168"/>
      <c r="E331" s="168"/>
      <c r="F331" s="169"/>
      <c r="G331" s="184"/>
    </row>
    <row r="332" s="112" customFormat="1" ht="15" spans="1:10">
      <c r="A332" s="124"/>
      <c r="B332" s="124" t="s">
        <v>47</v>
      </c>
      <c r="C332" s="131" t="s">
        <v>228</v>
      </c>
      <c r="D332" s="185" t="s">
        <v>45</v>
      </c>
      <c r="E332" s="128">
        <v>121.8176</v>
      </c>
      <c r="F332" s="169"/>
      <c r="G332" s="130">
        <f>F332*E332</f>
        <v>0</v>
      </c>
      <c r="H332" s="113"/>
      <c r="I332" s="113"/>
      <c r="J332" s="219"/>
    </row>
    <row r="333" s="112" customFormat="1" ht="15" spans="1:10">
      <c r="A333" s="124"/>
      <c r="B333" s="123"/>
      <c r="C333" s="132"/>
      <c r="D333" s="124"/>
      <c r="E333" s="124"/>
      <c r="F333" s="186"/>
      <c r="G333" s="184"/>
      <c r="H333" s="113"/>
      <c r="I333" s="113"/>
      <c r="J333" s="219"/>
    </row>
    <row r="334" ht="42.75" spans="1:7">
      <c r="A334" s="124">
        <f>A331+1</f>
        <v>107</v>
      </c>
      <c r="B334" s="137">
        <v>24.43</v>
      </c>
      <c r="C334" s="126" t="s">
        <v>229</v>
      </c>
      <c r="D334" s="138" t="s">
        <v>45</v>
      </c>
      <c r="E334" s="128">
        <v>619.8123</v>
      </c>
      <c r="F334" s="146"/>
      <c r="G334" s="130">
        <f>F334*E334</f>
        <v>0</v>
      </c>
    </row>
    <row r="335" ht="15" spans="1:7">
      <c r="A335" s="124"/>
      <c r="B335" s="137"/>
      <c r="C335" s="126"/>
      <c r="D335" s="141"/>
      <c r="E335" s="141"/>
      <c r="F335" s="136"/>
      <c r="G335" s="153"/>
    </row>
    <row r="336" ht="42.75" spans="1:7">
      <c r="A336" s="124">
        <f>A334+1</f>
        <v>108</v>
      </c>
      <c r="B336" s="137">
        <v>24.46</v>
      </c>
      <c r="C336" s="126" t="s">
        <v>230</v>
      </c>
      <c r="D336" s="138" t="s">
        <v>45</v>
      </c>
      <c r="E336" s="128">
        <v>1275.6625</v>
      </c>
      <c r="F336" s="146"/>
      <c r="G336" s="130">
        <f>F336*E336</f>
        <v>0</v>
      </c>
    </row>
    <row r="337" ht="15" spans="1:7">
      <c r="A337" s="124"/>
      <c r="B337" s="137"/>
      <c r="C337" s="126"/>
      <c r="D337" s="141"/>
      <c r="E337" s="141"/>
      <c r="F337" s="136"/>
      <c r="G337" s="153"/>
    </row>
    <row r="338" ht="57" spans="1:7">
      <c r="A338" s="124">
        <f>A336+1</f>
        <v>109</v>
      </c>
      <c r="B338" s="137" t="s">
        <v>231</v>
      </c>
      <c r="C338" s="126" t="s">
        <v>232</v>
      </c>
      <c r="D338" s="138" t="s">
        <v>129</v>
      </c>
      <c r="E338" s="128">
        <v>35</v>
      </c>
      <c r="F338" s="146"/>
      <c r="G338" s="130">
        <f>F338*E338</f>
        <v>0</v>
      </c>
    </row>
    <row r="339" ht="15" spans="1:7">
      <c r="A339" s="124"/>
      <c r="B339" s="137"/>
      <c r="C339" s="126"/>
      <c r="D339" s="127"/>
      <c r="E339" s="133"/>
      <c r="F339" s="136"/>
      <c r="G339" s="153"/>
    </row>
    <row r="340" ht="128.25" spans="1:7">
      <c r="A340" s="124">
        <f>A338+1</f>
        <v>110</v>
      </c>
      <c r="B340" s="137" t="s">
        <v>231</v>
      </c>
      <c r="C340" s="126" t="s">
        <v>233</v>
      </c>
      <c r="D340" s="138" t="s">
        <v>234</v>
      </c>
      <c r="E340" s="128">
        <v>717.8772042</v>
      </c>
      <c r="F340" s="140"/>
      <c r="G340" s="130">
        <f>F340*E340</f>
        <v>0</v>
      </c>
    </row>
    <row r="341" ht="15" spans="1:7">
      <c r="A341" s="124"/>
      <c r="B341" s="137"/>
      <c r="C341" s="126"/>
      <c r="D341" s="127"/>
      <c r="E341" s="133"/>
      <c r="F341" s="136"/>
      <c r="G341" s="153"/>
    </row>
    <row r="342" ht="71.25" spans="1:7">
      <c r="A342" s="124">
        <f>A340+1</f>
        <v>111</v>
      </c>
      <c r="B342" s="137" t="s">
        <v>231</v>
      </c>
      <c r="C342" s="126" t="s">
        <v>235</v>
      </c>
      <c r="D342" s="138"/>
      <c r="E342" s="141"/>
      <c r="F342" s="140"/>
      <c r="G342" s="153"/>
    </row>
    <row r="343" ht="42.75" spans="1:7">
      <c r="A343" s="124"/>
      <c r="B343" s="137"/>
      <c r="C343" s="187" t="s">
        <v>236</v>
      </c>
      <c r="D343" s="138" t="s">
        <v>237</v>
      </c>
      <c r="E343" s="128">
        <v>191.43392112</v>
      </c>
      <c r="F343" s="136"/>
      <c r="G343" s="130">
        <f>F343*E343</f>
        <v>0</v>
      </c>
    </row>
    <row r="344" ht="15" spans="1:7">
      <c r="A344" s="124"/>
      <c r="B344" s="137"/>
      <c r="C344" s="126"/>
      <c r="D344" s="141"/>
      <c r="E344" s="141"/>
      <c r="F344" s="146"/>
      <c r="G344" s="130"/>
    </row>
    <row r="345" ht="186.75" spans="1:7">
      <c r="A345" s="124">
        <f>A342+1</f>
        <v>112</v>
      </c>
      <c r="B345" s="137" t="s">
        <v>231</v>
      </c>
      <c r="C345" s="126" t="s">
        <v>238</v>
      </c>
      <c r="D345" s="138" t="s">
        <v>76</v>
      </c>
      <c r="E345" s="128">
        <v>41.4</v>
      </c>
      <c r="F345" s="140"/>
      <c r="G345" s="130">
        <f>F345*E345</f>
        <v>0</v>
      </c>
    </row>
    <row r="346" ht="15" spans="1:7">
      <c r="A346" s="124"/>
      <c r="B346" s="137"/>
      <c r="C346" s="126"/>
      <c r="D346" s="127"/>
      <c r="E346" s="133"/>
      <c r="F346" s="136"/>
      <c r="G346" s="153"/>
    </row>
    <row r="347" ht="15" spans="1:7">
      <c r="A347" s="124"/>
      <c r="B347" s="137"/>
      <c r="C347" s="126"/>
      <c r="D347" s="141"/>
      <c r="E347" s="141"/>
      <c r="F347" s="146"/>
      <c r="G347" s="130"/>
    </row>
    <row r="348" ht="87" spans="1:7">
      <c r="A348" s="124">
        <f>A345+1</f>
        <v>113</v>
      </c>
      <c r="B348" s="137" t="s">
        <v>231</v>
      </c>
      <c r="C348" s="126" t="s">
        <v>239</v>
      </c>
      <c r="D348" s="138" t="s">
        <v>65</v>
      </c>
      <c r="E348" s="128">
        <v>16.38</v>
      </c>
      <c r="F348" s="140"/>
      <c r="G348" s="130">
        <f>F348*E348</f>
        <v>0</v>
      </c>
    </row>
    <row r="349" ht="15" spans="1:7">
      <c r="A349" s="124"/>
      <c r="B349" s="137"/>
      <c r="C349" s="126"/>
      <c r="D349" s="127"/>
      <c r="E349" s="133"/>
      <c r="F349" s="136"/>
      <c r="G349" s="153"/>
    </row>
    <row r="350" ht="57" spans="1:7">
      <c r="A350" s="124">
        <f>A348+1</f>
        <v>114</v>
      </c>
      <c r="B350" s="137" t="s">
        <v>231</v>
      </c>
      <c r="C350" s="126" t="s">
        <v>240</v>
      </c>
      <c r="D350" s="138" t="s">
        <v>65</v>
      </c>
      <c r="E350" s="128">
        <v>219.57</v>
      </c>
      <c r="F350" s="140"/>
      <c r="G350" s="130">
        <f>F350*E350</f>
        <v>0</v>
      </c>
    </row>
    <row r="351" ht="15" spans="1:7">
      <c r="A351" s="124"/>
      <c r="B351" s="137"/>
      <c r="C351" s="126"/>
      <c r="D351" s="127"/>
      <c r="E351" s="188"/>
      <c r="F351" s="186"/>
      <c r="G351" s="130"/>
    </row>
    <row r="352" ht="85.5" spans="1:7">
      <c r="A352" s="124">
        <f>A350+1</f>
        <v>115</v>
      </c>
      <c r="B352" s="137" t="s">
        <v>231</v>
      </c>
      <c r="C352" s="126" t="s">
        <v>241</v>
      </c>
      <c r="D352" s="138"/>
      <c r="E352" s="128"/>
      <c r="F352" s="140"/>
      <c r="G352" s="153"/>
    </row>
    <row r="353" ht="15" spans="1:7">
      <c r="A353" s="124"/>
      <c r="B353" s="189" t="s">
        <v>24</v>
      </c>
      <c r="C353" s="190" t="s">
        <v>242</v>
      </c>
      <c r="D353" s="138" t="s">
        <v>243</v>
      </c>
      <c r="E353" s="128">
        <v>30</v>
      </c>
      <c r="F353" s="140"/>
      <c r="G353" s="130">
        <f>F353*E353</f>
        <v>0</v>
      </c>
    </row>
    <row r="354" ht="15" spans="1:7">
      <c r="A354" s="124"/>
      <c r="B354" s="137"/>
      <c r="C354" s="126"/>
      <c r="D354" s="138"/>
      <c r="E354" s="128"/>
      <c r="F354" s="140"/>
      <c r="G354" s="153"/>
    </row>
    <row r="355" ht="28.5" spans="1:7">
      <c r="A355" s="124"/>
      <c r="B355" s="165" t="s">
        <v>28</v>
      </c>
      <c r="C355" s="191" t="s">
        <v>244</v>
      </c>
      <c r="D355" s="192" t="s">
        <v>65</v>
      </c>
      <c r="E355" s="193">
        <v>400</v>
      </c>
      <c r="F355" s="140"/>
      <c r="G355" s="130">
        <f>F355*E355</f>
        <v>0</v>
      </c>
    </row>
    <row r="356" ht="15" spans="1:7">
      <c r="A356" s="124"/>
      <c r="B356" s="137"/>
      <c r="C356" s="126"/>
      <c r="D356" s="138"/>
      <c r="E356" s="128"/>
      <c r="F356" s="140"/>
      <c r="G356" s="153"/>
    </row>
    <row r="357" ht="114" spans="1:7">
      <c r="A357" s="124">
        <f>A352+1</f>
        <v>116</v>
      </c>
      <c r="B357" s="137" t="s">
        <v>231</v>
      </c>
      <c r="C357" s="194" t="s">
        <v>245</v>
      </c>
      <c r="D357" s="141"/>
      <c r="E357" s="141"/>
      <c r="F357" s="140"/>
      <c r="G357" s="130"/>
    </row>
    <row r="358" ht="15" spans="1:7">
      <c r="A358" s="124"/>
      <c r="B358" s="125"/>
      <c r="C358" s="154" t="s">
        <v>246</v>
      </c>
      <c r="D358" s="138" t="s">
        <v>45</v>
      </c>
      <c r="E358" s="128">
        <v>100</v>
      </c>
      <c r="F358" s="140"/>
      <c r="G358" s="130">
        <f>F358*E358</f>
        <v>0</v>
      </c>
    </row>
    <row r="359" ht="15" spans="1:7">
      <c r="A359" s="124"/>
      <c r="B359" s="137"/>
      <c r="C359" s="126"/>
      <c r="D359" s="127"/>
      <c r="E359" s="133"/>
      <c r="F359" s="136"/>
      <c r="G359" s="130"/>
    </row>
    <row r="360" ht="57" spans="1:7">
      <c r="A360" s="124">
        <f>A357+1</f>
        <v>117</v>
      </c>
      <c r="B360" s="137" t="s">
        <v>231</v>
      </c>
      <c r="C360" s="194" t="s">
        <v>247</v>
      </c>
      <c r="D360" s="141"/>
      <c r="E360" s="141"/>
      <c r="F360" s="140"/>
      <c r="G360" s="130"/>
    </row>
    <row r="361" ht="28.5" spans="1:7">
      <c r="A361" s="124"/>
      <c r="B361" s="125"/>
      <c r="C361" s="194" t="s">
        <v>248</v>
      </c>
      <c r="D361" s="138" t="s">
        <v>45</v>
      </c>
      <c r="E361" s="128">
        <v>100</v>
      </c>
      <c r="F361" s="140"/>
      <c r="G361" s="130">
        <f>F361*E361</f>
        <v>0</v>
      </c>
    </row>
    <row r="362" ht="15" spans="1:7">
      <c r="A362" s="124"/>
      <c r="B362" s="137"/>
      <c r="C362" s="126"/>
      <c r="D362" s="141"/>
      <c r="E362" s="141"/>
      <c r="F362" s="140"/>
      <c r="G362" s="130"/>
    </row>
    <row r="363" ht="199.5" spans="1:7">
      <c r="A363" s="124">
        <f>A360+1</f>
        <v>118</v>
      </c>
      <c r="B363" s="137" t="s">
        <v>231</v>
      </c>
      <c r="C363" s="194" t="s">
        <v>249</v>
      </c>
      <c r="D363" s="141"/>
      <c r="E363" s="141"/>
      <c r="F363" s="140"/>
      <c r="G363" s="130"/>
    </row>
    <row r="364" ht="15" spans="1:7">
      <c r="A364" s="124"/>
      <c r="B364" s="125"/>
      <c r="C364" s="194" t="s">
        <v>250</v>
      </c>
      <c r="D364" s="138" t="s">
        <v>45</v>
      </c>
      <c r="E364" s="128">
        <v>100</v>
      </c>
      <c r="F364" s="140"/>
      <c r="G364" s="130">
        <f>F364*E364</f>
        <v>0</v>
      </c>
    </row>
    <row r="365" ht="15" spans="1:7">
      <c r="A365" s="124"/>
      <c r="B365" s="137"/>
      <c r="C365" s="126"/>
      <c r="D365" s="141"/>
      <c r="E365" s="141"/>
      <c r="F365" s="140"/>
      <c r="G365" s="130"/>
    </row>
    <row r="366" ht="42.75" spans="1:7">
      <c r="A366" s="124">
        <f>A363+1</f>
        <v>119</v>
      </c>
      <c r="B366" s="137" t="s">
        <v>231</v>
      </c>
      <c r="C366" s="194" t="s">
        <v>251</v>
      </c>
      <c r="D366" s="138" t="s">
        <v>252</v>
      </c>
      <c r="E366" s="128">
        <v>250</v>
      </c>
      <c r="F366" s="140"/>
      <c r="G366" s="130">
        <f>F366*E366</f>
        <v>0</v>
      </c>
    </row>
    <row r="367" ht="15" spans="1:7">
      <c r="A367" s="124"/>
      <c r="B367" s="137"/>
      <c r="C367" s="126"/>
      <c r="D367" s="141"/>
      <c r="E367" s="141"/>
      <c r="F367" s="136"/>
      <c r="G367" s="130"/>
    </row>
    <row r="368" ht="28.5" spans="1:7">
      <c r="A368" s="124">
        <f>A366+1</f>
        <v>120</v>
      </c>
      <c r="B368" s="137" t="s">
        <v>231</v>
      </c>
      <c r="C368" s="194" t="s">
        <v>253</v>
      </c>
      <c r="D368" s="138" t="s">
        <v>254</v>
      </c>
      <c r="E368" s="128">
        <v>1</v>
      </c>
      <c r="F368" s="140"/>
      <c r="G368" s="130">
        <f>F368*E368</f>
        <v>0</v>
      </c>
    </row>
    <row r="369" ht="15" spans="1:7">
      <c r="A369" s="124"/>
      <c r="B369" s="137"/>
      <c r="C369" s="126"/>
      <c r="D369" s="141"/>
      <c r="E369" s="141"/>
      <c r="F369" s="136"/>
      <c r="G369" s="130"/>
    </row>
    <row r="370" ht="28.5" spans="1:7">
      <c r="A370" s="124">
        <f>A368+1</f>
        <v>121</v>
      </c>
      <c r="B370" s="137" t="s">
        <v>231</v>
      </c>
      <c r="C370" s="194" t="s">
        <v>255</v>
      </c>
      <c r="D370" s="138" t="s">
        <v>252</v>
      </c>
      <c r="E370" s="128">
        <v>8</v>
      </c>
      <c r="F370" s="140"/>
      <c r="G370" s="130">
        <f>F370*E370</f>
        <v>0</v>
      </c>
    </row>
    <row r="371" ht="15" spans="1:7">
      <c r="A371" s="124"/>
      <c r="B371" s="137"/>
      <c r="C371" s="126"/>
      <c r="D371" s="141"/>
      <c r="E371" s="141"/>
      <c r="F371" s="136"/>
      <c r="G371" s="130"/>
    </row>
    <row r="372" ht="42.75" spans="1:7">
      <c r="A372" s="124">
        <f>A370+1</f>
        <v>122</v>
      </c>
      <c r="B372" s="137" t="s">
        <v>231</v>
      </c>
      <c r="C372" s="194" t="s">
        <v>256</v>
      </c>
      <c r="D372" s="138" t="s">
        <v>257</v>
      </c>
      <c r="E372" s="128">
        <v>1</v>
      </c>
      <c r="F372" s="140"/>
      <c r="G372" s="130">
        <f>F372*E372</f>
        <v>0</v>
      </c>
    </row>
    <row r="373" ht="15" spans="1:7">
      <c r="A373" s="124"/>
      <c r="B373" s="137"/>
      <c r="C373" s="126"/>
      <c r="D373" s="141"/>
      <c r="E373" s="141"/>
      <c r="F373" s="136"/>
      <c r="G373" s="130"/>
    </row>
    <row r="374" ht="28.5" spans="1:7">
      <c r="A374" s="124">
        <f>A372+1</f>
        <v>123</v>
      </c>
      <c r="B374" s="137" t="s">
        <v>231</v>
      </c>
      <c r="C374" s="194" t="s">
        <v>258</v>
      </c>
      <c r="D374" s="138" t="s">
        <v>259</v>
      </c>
      <c r="E374" s="128">
        <v>1</v>
      </c>
      <c r="F374" s="140"/>
      <c r="G374" s="130">
        <f>F374*E374</f>
        <v>0</v>
      </c>
    </row>
    <row r="375" ht="15" spans="1:7">
      <c r="A375" s="124"/>
      <c r="B375" s="137"/>
      <c r="C375" s="126"/>
      <c r="D375" s="127"/>
      <c r="E375" s="133"/>
      <c r="F375" s="136"/>
      <c r="G375" s="130"/>
    </row>
    <row r="376" ht="28.5" spans="1:7">
      <c r="A376" s="124">
        <f>A374+1</f>
        <v>124</v>
      </c>
      <c r="B376" s="137" t="s">
        <v>231</v>
      </c>
      <c r="C376" s="194" t="s">
        <v>260</v>
      </c>
      <c r="D376" s="138" t="s">
        <v>252</v>
      </c>
      <c r="E376" s="128">
        <v>50</v>
      </c>
      <c r="F376" s="140"/>
      <c r="G376" s="130">
        <f>F376*E376</f>
        <v>0</v>
      </c>
    </row>
    <row r="377" ht="15" spans="1:7">
      <c r="A377" s="124"/>
      <c r="B377" s="137"/>
      <c r="C377" s="195"/>
      <c r="D377" s="141"/>
      <c r="E377" s="141"/>
      <c r="F377" s="196" t="s">
        <v>261</v>
      </c>
      <c r="G377" s="197">
        <f>SUM(G6:G376)</f>
        <v>0</v>
      </c>
    </row>
    <row r="378" ht="15" spans="1:7">
      <c r="A378" s="198" t="s">
        <v>262</v>
      </c>
      <c r="B378" s="199"/>
      <c r="C378" s="200"/>
      <c r="D378" s="201"/>
      <c r="E378" s="201"/>
      <c r="F378" s="202"/>
      <c r="G378" s="203"/>
    </row>
    <row r="379" ht="15" spans="1:7">
      <c r="A379" s="204" t="s">
        <v>263</v>
      </c>
      <c r="B379" s="205"/>
      <c r="C379" s="205"/>
      <c r="D379" s="205"/>
      <c r="E379" s="205"/>
      <c r="F379" s="206"/>
      <c r="G379" s="206"/>
    </row>
    <row r="380" ht="15" spans="1:7">
      <c r="A380" s="207" t="s">
        <v>16</v>
      </c>
      <c r="B380" s="208" t="s">
        <v>264</v>
      </c>
      <c r="C380" s="208" t="s">
        <v>18</v>
      </c>
      <c r="D380" s="208" t="s">
        <v>19</v>
      </c>
      <c r="E380" s="208" t="s">
        <v>20</v>
      </c>
      <c r="F380" s="209" t="s">
        <v>265</v>
      </c>
      <c r="G380" s="210" t="s">
        <v>266</v>
      </c>
    </row>
    <row r="381" spans="1:7">
      <c r="A381" s="211" t="s">
        <v>267</v>
      </c>
      <c r="B381" s="211"/>
      <c r="C381" s="212"/>
      <c r="D381" s="213"/>
      <c r="E381" s="214"/>
      <c r="F381" s="215"/>
      <c r="G381" s="216"/>
    </row>
    <row r="382" ht="128.25" spans="1:7">
      <c r="A382" s="211">
        <v>1</v>
      </c>
      <c r="B382" s="211" t="s">
        <v>268</v>
      </c>
      <c r="C382" s="217" t="s">
        <v>269</v>
      </c>
      <c r="D382" s="213"/>
      <c r="E382" s="214"/>
      <c r="F382" s="215"/>
      <c r="G382" s="216"/>
    </row>
    <row r="383" ht="15" spans="1:7">
      <c r="A383" s="211"/>
      <c r="B383" s="211" t="s">
        <v>270</v>
      </c>
      <c r="C383" s="212" t="s">
        <v>271</v>
      </c>
      <c r="D383" s="213" t="s">
        <v>272</v>
      </c>
      <c r="E383" s="214">
        <v>105</v>
      </c>
      <c r="F383" s="218"/>
      <c r="G383" s="130">
        <f t="shared" ref="G383:G384" si="0">F383*E383</f>
        <v>0</v>
      </c>
    </row>
    <row r="384" ht="15" spans="1:7">
      <c r="A384" s="211"/>
      <c r="B384" s="211" t="s">
        <v>273</v>
      </c>
      <c r="C384" s="212" t="s">
        <v>274</v>
      </c>
      <c r="D384" s="213" t="s">
        <v>272</v>
      </c>
      <c r="E384" s="214">
        <v>24</v>
      </c>
      <c r="F384" s="218"/>
      <c r="G384" s="130">
        <f t="shared" si="0"/>
        <v>0</v>
      </c>
    </row>
    <row r="385" ht="15" spans="1:7">
      <c r="A385" s="211"/>
      <c r="B385" s="211"/>
      <c r="C385" s="212"/>
      <c r="D385" s="213"/>
      <c r="E385" s="214"/>
      <c r="F385" s="218"/>
      <c r="G385" s="130"/>
    </row>
    <row r="386" ht="128.25" spans="1:7">
      <c r="A386" s="211">
        <f>A382+1</f>
        <v>2</v>
      </c>
      <c r="B386" s="211" t="s">
        <v>275</v>
      </c>
      <c r="C386" s="217" t="s">
        <v>276</v>
      </c>
      <c r="D386" s="213"/>
      <c r="E386" s="214"/>
      <c r="F386" s="218"/>
      <c r="G386" s="220"/>
    </row>
    <row r="387" ht="15" spans="1:7">
      <c r="A387" s="211"/>
      <c r="B387" s="211" t="s">
        <v>277</v>
      </c>
      <c r="C387" s="212" t="s">
        <v>278</v>
      </c>
      <c r="D387" s="213" t="s">
        <v>272</v>
      </c>
      <c r="E387" s="214">
        <v>15</v>
      </c>
      <c r="F387" s="218"/>
      <c r="G387" s="130">
        <f>F387*E387</f>
        <v>0</v>
      </c>
    </row>
    <row r="388" ht="15" spans="1:7">
      <c r="A388" s="211"/>
      <c r="B388" s="211"/>
      <c r="C388" s="212"/>
      <c r="D388" s="213"/>
      <c r="E388" s="214"/>
      <c r="F388" s="218"/>
      <c r="G388" s="130"/>
    </row>
    <row r="389" ht="128.25" spans="1:7">
      <c r="A389" s="211">
        <f>A386+1</f>
        <v>3</v>
      </c>
      <c r="B389" s="221" t="s">
        <v>279</v>
      </c>
      <c r="C389" s="217" t="s">
        <v>280</v>
      </c>
      <c r="D389" s="213"/>
      <c r="E389" s="214"/>
      <c r="F389" s="218"/>
      <c r="G389" s="220"/>
    </row>
    <row r="390" ht="15" spans="1:7">
      <c r="A390" s="211"/>
      <c r="B390" s="221" t="s">
        <v>281</v>
      </c>
      <c r="C390" s="212" t="s">
        <v>282</v>
      </c>
      <c r="D390" s="213" t="s">
        <v>272</v>
      </c>
      <c r="E390" s="214">
        <v>12</v>
      </c>
      <c r="F390" s="218"/>
      <c r="G390" s="130">
        <f>F390*E390</f>
        <v>0</v>
      </c>
    </row>
    <row r="391" ht="15" spans="1:7">
      <c r="A391" s="211"/>
      <c r="B391" s="221"/>
      <c r="C391" s="212"/>
      <c r="D391" s="213"/>
      <c r="E391" s="214"/>
      <c r="F391" s="218"/>
      <c r="G391" s="130"/>
    </row>
    <row r="392" ht="156.75" spans="1:7">
      <c r="A392" s="211">
        <f>A389+1</f>
        <v>4</v>
      </c>
      <c r="B392" s="211" t="s">
        <v>283</v>
      </c>
      <c r="C392" s="217" t="s">
        <v>284</v>
      </c>
      <c r="D392" s="213"/>
      <c r="E392" s="214"/>
      <c r="F392" s="218"/>
      <c r="G392" s="220"/>
    </row>
    <row r="393" ht="15" spans="1:7">
      <c r="A393" s="211"/>
      <c r="B393" s="211" t="s">
        <v>285</v>
      </c>
      <c r="C393" s="212" t="s">
        <v>286</v>
      </c>
      <c r="D393" s="213" t="s">
        <v>97</v>
      </c>
      <c r="E393" s="214">
        <v>177</v>
      </c>
      <c r="F393" s="218"/>
      <c r="G393" s="130">
        <f>F393*E393</f>
        <v>0</v>
      </c>
    </row>
    <row r="394" ht="15" spans="1:7">
      <c r="A394" s="211"/>
      <c r="B394" s="211"/>
      <c r="C394" s="212"/>
      <c r="D394" s="213"/>
      <c r="E394" s="214"/>
      <c r="F394" s="218"/>
      <c r="G394" s="130"/>
    </row>
    <row r="395" ht="57" spans="1:7">
      <c r="A395" s="211">
        <f>A392+1</f>
        <v>5</v>
      </c>
      <c r="B395" s="222">
        <v>0.0451388888888889</v>
      </c>
      <c r="C395" s="217" t="s">
        <v>287</v>
      </c>
      <c r="D395" s="213"/>
      <c r="E395" s="214"/>
      <c r="F395" s="218"/>
      <c r="G395" s="220"/>
    </row>
    <row r="396" ht="15" spans="1:7">
      <c r="A396" s="211"/>
      <c r="B396" s="211" t="s">
        <v>288</v>
      </c>
      <c r="C396" s="212" t="s">
        <v>289</v>
      </c>
      <c r="D396" s="213" t="s">
        <v>272</v>
      </c>
      <c r="E396" s="214">
        <v>40</v>
      </c>
      <c r="F396" s="218"/>
      <c r="G396" s="130">
        <f t="shared" ref="G396:G400" si="1">F396*E396</f>
        <v>0</v>
      </c>
    </row>
    <row r="397" ht="15" spans="1:7">
      <c r="A397" s="211"/>
      <c r="B397" s="211" t="s">
        <v>290</v>
      </c>
      <c r="C397" s="212" t="s">
        <v>291</v>
      </c>
      <c r="D397" s="213" t="s">
        <v>272</v>
      </c>
      <c r="E397" s="214">
        <v>36</v>
      </c>
      <c r="F397" s="218"/>
      <c r="G397" s="130">
        <f t="shared" si="1"/>
        <v>0</v>
      </c>
    </row>
    <row r="398" ht="15" spans="1:7">
      <c r="A398" s="211"/>
      <c r="B398" s="211" t="s">
        <v>292</v>
      </c>
      <c r="C398" s="212" t="s">
        <v>293</v>
      </c>
      <c r="D398" s="213" t="s">
        <v>272</v>
      </c>
      <c r="E398" s="214">
        <v>55</v>
      </c>
      <c r="F398" s="218"/>
      <c r="G398" s="130">
        <f t="shared" si="1"/>
        <v>0</v>
      </c>
    </row>
    <row r="399" ht="15" spans="1:7">
      <c r="A399" s="211"/>
      <c r="B399" s="211" t="s">
        <v>294</v>
      </c>
      <c r="C399" s="212" t="s">
        <v>295</v>
      </c>
      <c r="D399" s="213" t="s">
        <v>272</v>
      </c>
      <c r="E399" s="214">
        <v>8</v>
      </c>
      <c r="F399" s="218"/>
      <c r="G399" s="130">
        <f t="shared" si="1"/>
        <v>0</v>
      </c>
    </row>
    <row r="400" ht="15" spans="1:7">
      <c r="A400" s="211"/>
      <c r="B400" s="221" t="s">
        <v>296</v>
      </c>
      <c r="C400" s="212" t="s">
        <v>297</v>
      </c>
      <c r="D400" s="213" t="s">
        <v>272</v>
      </c>
      <c r="E400" s="214">
        <v>15</v>
      </c>
      <c r="F400" s="218"/>
      <c r="G400" s="130">
        <f t="shared" si="1"/>
        <v>0</v>
      </c>
    </row>
    <row r="401" ht="15" spans="1:7">
      <c r="A401" s="211"/>
      <c r="B401" s="221"/>
      <c r="C401" s="212"/>
      <c r="D401" s="213"/>
      <c r="E401" s="214"/>
      <c r="F401" s="218"/>
      <c r="G401" s="130"/>
    </row>
    <row r="402" ht="71.25" spans="1:7">
      <c r="A402" s="214">
        <f>A395+1</f>
        <v>6</v>
      </c>
      <c r="B402" s="214" t="s">
        <v>298</v>
      </c>
      <c r="C402" s="217" t="s">
        <v>299</v>
      </c>
      <c r="D402" s="213"/>
      <c r="E402" s="223"/>
      <c r="F402" s="224"/>
      <c r="G402" s="225"/>
    </row>
    <row r="403" ht="15" spans="1:7">
      <c r="A403" s="214"/>
      <c r="B403" s="214" t="s">
        <v>300</v>
      </c>
      <c r="C403" s="212" t="s">
        <v>301</v>
      </c>
      <c r="D403" s="213" t="s">
        <v>302</v>
      </c>
      <c r="E403" s="214">
        <v>150</v>
      </c>
      <c r="F403" s="218"/>
      <c r="G403" s="130">
        <f t="shared" ref="G403:G404" si="2">F403*E403</f>
        <v>0</v>
      </c>
    </row>
    <row r="404" ht="15" spans="1:7">
      <c r="A404" s="214"/>
      <c r="B404" s="214" t="s">
        <v>303</v>
      </c>
      <c r="C404" s="212" t="s">
        <v>304</v>
      </c>
      <c r="D404" s="213" t="s">
        <v>302</v>
      </c>
      <c r="E404" s="214">
        <v>90</v>
      </c>
      <c r="F404" s="218"/>
      <c r="G404" s="130">
        <f t="shared" si="2"/>
        <v>0</v>
      </c>
    </row>
    <row r="405" ht="15" spans="1:7">
      <c r="A405" s="214"/>
      <c r="B405" s="214"/>
      <c r="C405" s="212"/>
      <c r="D405" s="213"/>
      <c r="E405" s="214"/>
      <c r="F405" s="218"/>
      <c r="G405" s="130"/>
    </row>
    <row r="406" ht="85.5" spans="1:7">
      <c r="A406" s="214">
        <f>A402+1</f>
        <v>7</v>
      </c>
      <c r="B406" s="214" t="s">
        <v>305</v>
      </c>
      <c r="C406" s="217" t="s">
        <v>306</v>
      </c>
      <c r="D406" s="213"/>
      <c r="E406" s="223"/>
      <c r="F406" s="224"/>
      <c r="G406" s="225"/>
    </row>
    <row r="407" ht="15" spans="1:7">
      <c r="A407" s="214"/>
      <c r="B407" s="214" t="s">
        <v>307</v>
      </c>
      <c r="C407" s="212" t="s">
        <v>308</v>
      </c>
      <c r="D407" s="213" t="s">
        <v>272</v>
      </c>
      <c r="E407" s="223">
        <v>20</v>
      </c>
      <c r="F407" s="224"/>
      <c r="G407" s="130">
        <f t="shared" ref="G407:G408" si="3">F407*E407</f>
        <v>0</v>
      </c>
    </row>
    <row r="408" ht="15" spans="1:7">
      <c r="A408" s="214"/>
      <c r="B408" s="214" t="s">
        <v>309</v>
      </c>
      <c r="C408" s="212" t="s">
        <v>310</v>
      </c>
      <c r="D408" s="213" t="s">
        <v>272</v>
      </c>
      <c r="E408" s="223">
        <v>9</v>
      </c>
      <c r="F408" s="224"/>
      <c r="G408" s="130">
        <f t="shared" si="3"/>
        <v>0</v>
      </c>
    </row>
    <row r="409" ht="15" spans="1:7">
      <c r="A409" s="214"/>
      <c r="B409" s="214"/>
      <c r="C409" s="212"/>
      <c r="D409" s="213"/>
      <c r="E409" s="223"/>
      <c r="F409" s="224"/>
      <c r="G409" s="130"/>
    </row>
    <row r="410" ht="71.25" spans="1:7">
      <c r="A410" s="214">
        <f>A406+1</f>
        <v>8</v>
      </c>
      <c r="B410" s="214" t="s">
        <v>311</v>
      </c>
      <c r="C410" s="217" t="s">
        <v>312</v>
      </c>
      <c r="D410" s="213"/>
      <c r="E410" s="214"/>
      <c r="F410" s="218"/>
      <c r="G410" s="225"/>
    </row>
    <row r="411" ht="15" spans="1:7">
      <c r="A411" s="214"/>
      <c r="B411" s="214" t="s">
        <v>313</v>
      </c>
      <c r="C411" s="212" t="s">
        <v>314</v>
      </c>
      <c r="D411" s="213" t="s">
        <v>272</v>
      </c>
      <c r="E411" s="214">
        <v>5</v>
      </c>
      <c r="F411" s="218"/>
      <c r="G411" s="130">
        <f t="shared" ref="G411:G412" si="4">F411*E411</f>
        <v>0</v>
      </c>
    </row>
    <row r="412" ht="15" spans="1:7">
      <c r="A412" s="214"/>
      <c r="B412" s="214" t="s">
        <v>315</v>
      </c>
      <c r="C412" s="212" t="s">
        <v>316</v>
      </c>
      <c r="D412" s="213" t="s">
        <v>272</v>
      </c>
      <c r="E412" s="214">
        <v>9</v>
      </c>
      <c r="F412" s="218"/>
      <c r="G412" s="130">
        <f t="shared" si="4"/>
        <v>0</v>
      </c>
    </row>
    <row r="413" ht="15" spans="1:7">
      <c r="A413" s="214"/>
      <c r="B413" s="214"/>
      <c r="C413" s="212"/>
      <c r="D413" s="213"/>
      <c r="E413" s="214"/>
      <c r="F413" s="218"/>
      <c r="G413" s="130"/>
    </row>
    <row r="414" ht="57" spans="1:7">
      <c r="A414" s="214">
        <f>A410+1</f>
        <v>9</v>
      </c>
      <c r="B414" s="214" t="s">
        <v>317</v>
      </c>
      <c r="C414" s="217" t="s">
        <v>318</v>
      </c>
      <c r="D414" s="213"/>
      <c r="E414" s="223"/>
      <c r="F414" s="224"/>
      <c r="G414" s="225"/>
    </row>
    <row r="415" ht="15" spans="1:7">
      <c r="A415" s="214" t="s">
        <v>319</v>
      </c>
      <c r="B415" s="214" t="s">
        <v>320</v>
      </c>
      <c r="C415" s="212" t="s">
        <v>321</v>
      </c>
      <c r="D415" s="213" t="s">
        <v>272</v>
      </c>
      <c r="E415" s="223">
        <v>152</v>
      </c>
      <c r="F415" s="224"/>
      <c r="G415" s="130">
        <f t="shared" ref="G415:G418" si="5">F415*E415</f>
        <v>0</v>
      </c>
    </row>
    <row r="416" ht="15" spans="1:7">
      <c r="A416" s="214" t="s">
        <v>322</v>
      </c>
      <c r="B416" s="214" t="s">
        <v>323</v>
      </c>
      <c r="C416" s="212" t="s">
        <v>324</v>
      </c>
      <c r="D416" s="213" t="s">
        <v>272</v>
      </c>
      <c r="E416" s="223">
        <v>15</v>
      </c>
      <c r="F416" s="224"/>
      <c r="G416" s="130">
        <f t="shared" si="5"/>
        <v>0</v>
      </c>
    </row>
    <row r="417" ht="15" spans="1:7">
      <c r="A417" s="214" t="s">
        <v>319</v>
      </c>
      <c r="B417" s="214" t="s">
        <v>325</v>
      </c>
      <c r="C417" s="212" t="s">
        <v>326</v>
      </c>
      <c r="D417" s="213" t="s">
        <v>327</v>
      </c>
      <c r="E417" s="223">
        <v>11</v>
      </c>
      <c r="F417" s="224"/>
      <c r="G417" s="130">
        <f t="shared" si="5"/>
        <v>0</v>
      </c>
    </row>
    <row r="418" ht="28.5" spans="1:7">
      <c r="A418" s="214" t="s">
        <v>328</v>
      </c>
      <c r="B418" s="214" t="s">
        <v>329</v>
      </c>
      <c r="C418" s="217" t="s">
        <v>330</v>
      </c>
      <c r="D418" s="213" t="s">
        <v>327</v>
      </c>
      <c r="E418" s="214">
        <v>3</v>
      </c>
      <c r="F418" s="218"/>
      <c r="G418" s="130">
        <f t="shared" si="5"/>
        <v>0</v>
      </c>
    </row>
    <row r="419" ht="15" spans="1:7">
      <c r="A419" s="214"/>
      <c r="B419" s="214"/>
      <c r="C419" s="217"/>
      <c r="D419" s="213"/>
      <c r="E419" s="214"/>
      <c r="F419" s="218"/>
      <c r="G419" s="130"/>
    </row>
    <row r="420" ht="71.25" spans="1:7">
      <c r="A420" s="214">
        <f>A414+1</f>
        <v>10</v>
      </c>
      <c r="B420" s="214" t="s">
        <v>331</v>
      </c>
      <c r="C420" s="217" t="s">
        <v>332</v>
      </c>
      <c r="D420" s="213" t="s">
        <v>333</v>
      </c>
      <c r="E420" s="214">
        <v>9</v>
      </c>
      <c r="F420" s="218"/>
      <c r="G420" s="130">
        <f>F420*E420</f>
        <v>0</v>
      </c>
    </row>
    <row r="421" ht="15" spans="1:7">
      <c r="A421" s="214"/>
      <c r="B421" s="214"/>
      <c r="C421" s="217"/>
      <c r="D421" s="213"/>
      <c r="E421" s="214"/>
      <c r="F421" s="218"/>
      <c r="G421" s="130"/>
    </row>
    <row r="422" ht="28.5" spans="1:7">
      <c r="A422" s="214">
        <f>A420+1</f>
        <v>11</v>
      </c>
      <c r="B422" s="214" t="s">
        <v>334</v>
      </c>
      <c r="C422" s="217" t="s">
        <v>335</v>
      </c>
      <c r="D422" s="213" t="s">
        <v>327</v>
      </c>
      <c r="E422" s="214">
        <v>9</v>
      </c>
      <c r="F422" s="218"/>
      <c r="G422" s="130">
        <f>F422*E422</f>
        <v>0</v>
      </c>
    </row>
    <row r="423" ht="15" spans="1:7">
      <c r="A423" s="214"/>
      <c r="B423" s="214"/>
      <c r="C423" s="217"/>
      <c r="D423" s="213"/>
      <c r="E423" s="214"/>
      <c r="F423" s="218"/>
      <c r="G423" s="130"/>
    </row>
    <row r="424" ht="71.25" spans="1:7">
      <c r="A424" s="214">
        <f>A422+1</f>
        <v>12</v>
      </c>
      <c r="B424" s="214" t="s">
        <v>336</v>
      </c>
      <c r="C424" s="217" t="s">
        <v>337</v>
      </c>
      <c r="D424" s="213" t="s">
        <v>338</v>
      </c>
      <c r="E424" s="214">
        <v>4</v>
      </c>
      <c r="F424" s="218"/>
      <c r="G424" s="130">
        <f>F424*E424</f>
        <v>0</v>
      </c>
    </row>
    <row r="425" ht="15" spans="1:7">
      <c r="A425" s="214"/>
      <c r="B425" s="214"/>
      <c r="C425" s="217"/>
      <c r="D425" s="213"/>
      <c r="E425" s="214"/>
      <c r="F425" s="218"/>
      <c r="G425" s="130"/>
    </row>
    <row r="426" ht="28.5" spans="1:7">
      <c r="A426" s="214">
        <f>A424+1</f>
        <v>13</v>
      </c>
      <c r="B426" s="214" t="s">
        <v>339</v>
      </c>
      <c r="C426" s="217" t="s">
        <v>340</v>
      </c>
      <c r="D426" s="213"/>
      <c r="E426" s="214">
        <v>4</v>
      </c>
      <c r="F426" s="218"/>
      <c r="G426" s="130">
        <f>F426*E426</f>
        <v>0</v>
      </c>
    </row>
    <row r="427" ht="15" spans="1:7">
      <c r="A427" s="214"/>
      <c r="B427" s="214"/>
      <c r="C427" s="217"/>
      <c r="D427" s="213"/>
      <c r="E427" s="214"/>
      <c r="F427" s="218"/>
      <c r="G427" s="130"/>
    </row>
    <row r="428" ht="57" spans="1:7">
      <c r="A428" s="214">
        <f>A426+1</f>
        <v>14</v>
      </c>
      <c r="B428" s="214" t="s">
        <v>341</v>
      </c>
      <c r="C428" s="217" t="s">
        <v>342</v>
      </c>
      <c r="D428" s="213" t="s">
        <v>343</v>
      </c>
      <c r="E428" s="214">
        <v>50</v>
      </c>
      <c r="F428" s="218"/>
      <c r="G428" s="130">
        <f>F428*E428</f>
        <v>0</v>
      </c>
    </row>
    <row r="429" ht="15" spans="1:7">
      <c r="A429" s="214"/>
      <c r="B429" s="214"/>
      <c r="C429" s="217"/>
      <c r="D429" s="213"/>
      <c r="E429" s="214"/>
      <c r="F429" s="218"/>
      <c r="G429" s="130"/>
    </row>
    <row r="430" ht="28.5" spans="1:7">
      <c r="A430" s="214">
        <f>A428+1</f>
        <v>15</v>
      </c>
      <c r="B430" s="214" t="s">
        <v>344</v>
      </c>
      <c r="C430" s="217" t="s">
        <v>345</v>
      </c>
      <c r="D430" s="213" t="s">
        <v>343</v>
      </c>
      <c r="E430" s="214">
        <v>30</v>
      </c>
      <c r="F430" s="218"/>
      <c r="G430" s="130">
        <f>F430*E430</f>
        <v>0</v>
      </c>
    </row>
    <row r="431" ht="15" spans="1:7">
      <c r="A431" s="214"/>
      <c r="B431" s="214"/>
      <c r="C431" s="217"/>
      <c r="D431" s="213"/>
      <c r="E431" s="214"/>
      <c r="F431" s="218"/>
      <c r="G431" s="130"/>
    </row>
    <row r="432" ht="57" spans="1:7">
      <c r="A432" s="214">
        <f>A430+1</f>
        <v>16</v>
      </c>
      <c r="B432" s="214" t="s">
        <v>346</v>
      </c>
      <c r="C432" s="217" t="s">
        <v>347</v>
      </c>
      <c r="D432" s="213" t="s">
        <v>348</v>
      </c>
      <c r="E432" s="214">
        <v>8</v>
      </c>
      <c r="F432" s="218"/>
      <c r="G432" s="130">
        <f>F432*E432</f>
        <v>0</v>
      </c>
    </row>
    <row r="433" ht="15" spans="1:7">
      <c r="A433" s="214"/>
      <c r="B433" s="214"/>
      <c r="C433" s="217"/>
      <c r="D433" s="213"/>
      <c r="E433" s="214"/>
      <c r="F433" s="218"/>
      <c r="G433" s="130"/>
    </row>
    <row r="434" ht="71.25" spans="1:7">
      <c r="A434" s="211">
        <f>A432+1</f>
        <v>17</v>
      </c>
      <c r="B434" s="226" t="s">
        <v>349</v>
      </c>
      <c r="C434" s="217" t="s">
        <v>350</v>
      </c>
      <c r="D434" s="227" t="s">
        <v>327</v>
      </c>
      <c r="E434" s="214">
        <v>42</v>
      </c>
      <c r="F434" s="228"/>
      <c r="G434" s="130">
        <f>F434*E434</f>
        <v>0</v>
      </c>
    </row>
    <row r="435" ht="15" spans="1:7">
      <c r="A435" s="211"/>
      <c r="B435" s="226"/>
      <c r="C435" s="217"/>
      <c r="D435" s="227"/>
      <c r="E435" s="214"/>
      <c r="F435" s="228"/>
      <c r="G435" s="130"/>
    </row>
    <row r="436" ht="28.5" spans="1:7">
      <c r="A436" s="211">
        <f>A434+1</f>
        <v>18</v>
      </c>
      <c r="B436" s="211" t="s">
        <v>351</v>
      </c>
      <c r="C436" s="229" t="s">
        <v>352</v>
      </c>
      <c r="D436" s="230" t="s">
        <v>327</v>
      </c>
      <c r="E436" s="223">
        <v>42</v>
      </c>
      <c r="F436" s="224"/>
      <c r="G436" s="130">
        <f>F436*E436</f>
        <v>0</v>
      </c>
    </row>
    <row r="437" ht="15" spans="1:7">
      <c r="A437" s="214"/>
      <c r="B437" s="221"/>
      <c r="C437" s="212"/>
      <c r="D437" s="231"/>
      <c r="E437" s="221"/>
      <c r="F437" s="232"/>
      <c r="G437" s="225"/>
    </row>
    <row r="438" ht="28.5" spans="1:7">
      <c r="A438" s="214">
        <f>A436+1</f>
        <v>19</v>
      </c>
      <c r="B438" s="211">
        <v>525</v>
      </c>
      <c r="C438" s="229" t="s">
        <v>353</v>
      </c>
      <c r="D438" s="213" t="s">
        <v>327</v>
      </c>
      <c r="E438" s="223">
        <v>5</v>
      </c>
      <c r="F438" s="233"/>
      <c r="G438" s="130">
        <f>F438*E438</f>
        <v>0</v>
      </c>
    </row>
    <row r="439" ht="15" spans="1:7">
      <c r="A439" s="214"/>
      <c r="B439" s="211"/>
      <c r="C439" s="229"/>
      <c r="D439" s="213"/>
      <c r="E439" s="223"/>
      <c r="F439" s="233"/>
      <c r="G439" s="130"/>
    </row>
    <row r="440" ht="28.5" spans="1:7">
      <c r="A440" s="214">
        <f>A438+1</f>
        <v>20</v>
      </c>
      <c r="B440" s="234">
        <v>526</v>
      </c>
      <c r="C440" s="229" t="s">
        <v>354</v>
      </c>
      <c r="D440" s="227" t="s">
        <v>327</v>
      </c>
      <c r="E440" s="214">
        <v>2</v>
      </c>
      <c r="F440" s="228"/>
      <c r="G440" s="130">
        <f>F440*E440</f>
        <v>0</v>
      </c>
    </row>
    <row r="441" ht="15" spans="1:7">
      <c r="A441" s="214"/>
      <c r="B441" s="234"/>
      <c r="C441" s="229"/>
      <c r="D441" s="227"/>
      <c r="E441" s="214"/>
      <c r="F441" s="228"/>
      <c r="G441" s="130"/>
    </row>
    <row r="442" ht="28.5" spans="1:7">
      <c r="A442" s="214">
        <f>A440+1</f>
        <v>21</v>
      </c>
      <c r="B442" s="234">
        <v>527</v>
      </c>
      <c r="C442" s="229" t="s">
        <v>355</v>
      </c>
      <c r="D442" s="227" t="s">
        <v>327</v>
      </c>
      <c r="E442" s="214">
        <v>30</v>
      </c>
      <c r="F442" s="228"/>
      <c r="G442" s="130">
        <f>F442*E442</f>
        <v>0</v>
      </c>
    </row>
    <row r="443" ht="15" spans="1:7">
      <c r="A443" s="214"/>
      <c r="B443" s="234"/>
      <c r="C443" s="229"/>
      <c r="D443" s="227"/>
      <c r="E443" s="214"/>
      <c r="F443" s="228"/>
      <c r="G443" s="130"/>
    </row>
    <row r="444" ht="15" spans="1:7">
      <c r="A444" s="214">
        <f>A442+1</f>
        <v>22</v>
      </c>
      <c r="B444" s="234">
        <v>745</v>
      </c>
      <c r="C444" s="229" t="s">
        <v>356</v>
      </c>
      <c r="D444" s="227" t="s">
        <v>327</v>
      </c>
      <c r="E444" s="214">
        <v>188</v>
      </c>
      <c r="F444" s="228"/>
      <c r="G444" s="130">
        <f>F444*E444</f>
        <v>0</v>
      </c>
    </row>
    <row r="445" ht="15" spans="1:7">
      <c r="A445" s="214"/>
      <c r="B445" s="234"/>
      <c r="C445" s="229"/>
      <c r="D445" s="227"/>
      <c r="E445" s="214"/>
      <c r="F445" s="228"/>
      <c r="G445" s="130"/>
    </row>
    <row r="446" ht="15" spans="1:7">
      <c r="A446" s="214">
        <f>A444+1</f>
        <v>23</v>
      </c>
      <c r="B446" s="234">
        <v>762</v>
      </c>
      <c r="C446" s="229" t="s">
        <v>357</v>
      </c>
      <c r="D446" s="227" t="s">
        <v>327</v>
      </c>
      <c r="E446" s="214">
        <v>33</v>
      </c>
      <c r="F446" s="228"/>
      <c r="G446" s="130">
        <f>F446*E446</f>
        <v>0</v>
      </c>
    </row>
    <row r="447" ht="15" spans="1:7">
      <c r="A447" s="214"/>
      <c r="B447" s="234"/>
      <c r="C447" s="229"/>
      <c r="D447" s="227"/>
      <c r="E447" s="214"/>
      <c r="F447" s="228"/>
      <c r="G447" s="130"/>
    </row>
    <row r="448" ht="15" spans="1:7">
      <c r="A448" s="214">
        <f>A446+1</f>
        <v>24</v>
      </c>
      <c r="B448" s="234">
        <v>763</v>
      </c>
      <c r="C448" s="229" t="s">
        <v>358</v>
      </c>
      <c r="D448" s="227" t="s">
        <v>327</v>
      </c>
      <c r="E448" s="214">
        <v>2</v>
      </c>
      <c r="F448" s="228"/>
      <c r="G448" s="130">
        <f>F448*E448</f>
        <v>0</v>
      </c>
    </row>
    <row r="449" ht="15" spans="1:7">
      <c r="A449" s="214"/>
      <c r="B449" s="234"/>
      <c r="C449" s="229"/>
      <c r="D449" s="227"/>
      <c r="E449" s="214"/>
      <c r="F449" s="228"/>
      <c r="G449" s="130"/>
    </row>
    <row r="450" ht="15" spans="1:7">
      <c r="A450" s="214">
        <f>A448+1</f>
        <v>25</v>
      </c>
      <c r="B450" s="234">
        <v>675</v>
      </c>
      <c r="C450" s="229" t="s">
        <v>359</v>
      </c>
      <c r="D450" s="227" t="s">
        <v>327</v>
      </c>
      <c r="E450" s="214">
        <v>90</v>
      </c>
      <c r="F450" s="228"/>
      <c r="G450" s="130">
        <f>F450*E450</f>
        <v>0</v>
      </c>
    </row>
    <row r="451" ht="15" spans="1:7">
      <c r="A451" s="214"/>
      <c r="B451" s="234"/>
      <c r="C451" s="229"/>
      <c r="D451" s="227"/>
      <c r="E451" s="214"/>
      <c r="F451" s="228"/>
      <c r="G451" s="130"/>
    </row>
    <row r="452" ht="114" spans="1:7">
      <c r="A452" s="211">
        <f>A450+1</f>
        <v>26</v>
      </c>
      <c r="B452" s="234" t="s">
        <v>360</v>
      </c>
      <c r="C452" s="172" t="s">
        <v>361</v>
      </c>
      <c r="D452" s="227"/>
      <c r="E452" s="214"/>
      <c r="F452" s="228"/>
      <c r="G452" s="130"/>
    </row>
    <row r="453" ht="15" spans="1:7">
      <c r="A453" s="211"/>
      <c r="B453" s="234" t="s">
        <v>362</v>
      </c>
      <c r="C453" s="172" t="s">
        <v>363</v>
      </c>
      <c r="D453" s="227" t="s">
        <v>272</v>
      </c>
      <c r="E453" s="214">
        <v>1</v>
      </c>
      <c r="F453" s="228"/>
      <c r="G453" s="130">
        <f>F453*E453</f>
        <v>0</v>
      </c>
    </row>
    <row r="454" ht="15" spans="1:7">
      <c r="A454" s="211"/>
      <c r="B454" s="234"/>
      <c r="C454" s="172"/>
      <c r="D454" s="227"/>
      <c r="E454" s="214"/>
      <c r="F454" s="228"/>
      <c r="G454" s="130"/>
    </row>
    <row r="455" ht="85.5" spans="1:7">
      <c r="A455" s="214">
        <f>A452+1</f>
        <v>27</v>
      </c>
      <c r="B455" s="211" t="s">
        <v>364</v>
      </c>
      <c r="C455" s="217" t="s">
        <v>365</v>
      </c>
      <c r="D455" s="230"/>
      <c r="E455" s="214"/>
      <c r="F455" s="218"/>
      <c r="G455" s="225"/>
    </row>
    <row r="456" ht="15" spans="1:7">
      <c r="A456" s="214"/>
      <c r="B456" s="234" t="s">
        <v>366</v>
      </c>
      <c r="C456" s="217" t="s">
        <v>367</v>
      </c>
      <c r="D456" s="227" t="s">
        <v>368</v>
      </c>
      <c r="E456" s="223">
        <v>188</v>
      </c>
      <c r="F456" s="224"/>
      <c r="G456" s="130">
        <f>F456*E456</f>
        <v>0</v>
      </c>
    </row>
    <row r="457" ht="15" spans="1:7">
      <c r="A457" s="214"/>
      <c r="B457" s="234"/>
      <c r="C457" s="217"/>
      <c r="D457" s="227"/>
      <c r="E457" s="223"/>
      <c r="F457" s="224"/>
      <c r="G457" s="130"/>
    </row>
    <row r="458" ht="99.75" spans="1:7">
      <c r="A458" s="211">
        <f>A455+1</f>
        <v>28</v>
      </c>
      <c r="B458" s="214" t="s">
        <v>369</v>
      </c>
      <c r="C458" s="217" t="s">
        <v>370</v>
      </c>
      <c r="D458" s="213" t="s">
        <v>272</v>
      </c>
      <c r="E458" s="223">
        <v>12</v>
      </c>
      <c r="F458" s="224"/>
      <c r="G458" s="130">
        <f>F458*E458</f>
        <v>0</v>
      </c>
    </row>
    <row r="459" ht="15" spans="1:7">
      <c r="A459" s="211"/>
      <c r="B459" s="214"/>
      <c r="C459" s="217"/>
      <c r="D459" s="213"/>
      <c r="E459" s="223"/>
      <c r="F459" s="224"/>
      <c r="G459" s="130"/>
    </row>
    <row r="460" ht="42.75" spans="1:7">
      <c r="A460" s="214">
        <f>A458+1</f>
        <v>29</v>
      </c>
      <c r="B460" s="211" t="s">
        <v>351</v>
      </c>
      <c r="C460" s="229" t="s">
        <v>371</v>
      </c>
      <c r="D460" s="230" t="s">
        <v>272</v>
      </c>
      <c r="E460" s="223">
        <v>12</v>
      </c>
      <c r="F460" s="224"/>
      <c r="G460" s="130">
        <f>F460*E460</f>
        <v>0</v>
      </c>
    </row>
    <row r="461" ht="15" spans="1:7">
      <c r="A461" s="214"/>
      <c r="B461" s="211"/>
      <c r="C461" s="229"/>
      <c r="D461" s="230"/>
      <c r="E461" s="223"/>
      <c r="F461" s="224"/>
      <c r="G461" s="130"/>
    </row>
    <row r="462" ht="57" spans="1:7">
      <c r="A462" s="214">
        <f>A460+1</f>
        <v>30</v>
      </c>
      <c r="B462" s="211" t="s">
        <v>372</v>
      </c>
      <c r="C462" s="217" t="s">
        <v>373</v>
      </c>
      <c r="D462" s="230" t="s">
        <v>272</v>
      </c>
      <c r="E462" s="223">
        <v>40</v>
      </c>
      <c r="F462" s="224"/>
      <c r="G462" s="130">
        <f>F462*E462</f>
        <v>0</v>
      </c>
    </row>
    <row r="463" ht="15" spans="1:7">
      <c r="A463" s="214"/>
      <c r="B463" s="211"/>
      <c r="C463" s="217"/>
      <c r="D463" s="230"/>
      <c r="E463" s="223"/>
      <c r="F463" s="224"/>
      <c r="G463" s="130"/>
    </row>
    <row r="464" ht="42.75" spans="1:7">
      <c r="A464" s="208">
        <f>A462+1</f>
        <v>31</v>
      </c>
      <c r="B464" s="214" t="s">
        <v>351</v>
      </c>
      <c r="C464" s="229" t="s">
        <v>374</v>
      </c>
      <c r="D464" s="213" t="s">
        <v>272</v>
      </c>
      <c r="E464" s="223">
        <v>40</v>
      </c>
      <c r="F464" s="224"/>
      <c r="G464" s="130">
        <f>F464*E464</f>
        <v>0</v>
      </c>
    </row>
    <row r="465" ht="15" spans="1:7">
      <c r="A465" s="208"/>
      <c r="B465" s="208" t="s">
        <v>375</v>
      </c>
      <c r="C465" s="229"/>
      <c r="D465" s="213"/>
      <c r="E465" s="223"/>
      <c r="F465" s="224"/>
      <c r="G465" s="225"/>
    </row>
    <row r="466" ht="128.25" spans="1:7">
      <c r="A466" s="214">
        <f>A464+1</f>
        <v>32</v>
      </c>
      <c r="B466" s="211" t="s">
        <v>231</v>
      </c>
      <c r="C466" s="217" t="s">
        <v>376</v>
      </c>
      <c r="D466" s="230" t="s">
        <v>272</v>
      </c>
      <c r="E466" s="223">
        <v>12</v>
      </c>
      <c r="F466" s="224"/>
      <c r="G466" s="130">
        <f>F466*E466</f>
        <v>0</v>
      </c>
    </row>
    <row r="467" ht="15" spans="1:7">
      <c r="A467" s="214"/>
      <c r="B467" s="211"/>
      <c r="C467" s="217"/>
      <c r="D467" s="230"/>
      <c r="E467" s="223"/>
      <c r="F467" s="224"/>
      <c r="G467" s="130"/>
    </row>
    <row r="468" ht="114" spans="1:7">
      <c r="A468" s="208">
        <f>A466+1</f>
        <v>33</v>
      </c>
      <c r="B468" s="211" t="s">
        <v>231</v>
      </c>
      <c r="C468" s="217" t="s">
        <v>377</v>
      </c>
      <c r="D468" s="230" t="s">
        <v>327</v>
      </c>
      <c r="E468" s="223">
        <v>1</v>
      </c>
      <c r="F468" s="235"/>
      <c r="G468" s="130">
        <f>F468*E468</f>
        <v>0</v>
      </c>
    </row>
    <row r="469" ht="15" spans="1:7">
      <c r="A469" s="236"/>
      <c r="B469" s="237"/>
      <c r="C469" s="238"/>
      <c r="D469" s="239"/>
      <c r="E469" s="240"/>
      <c r="F469" s="241" t="s">
        <v>378</v>
      </c>
      <c r="G469" s="242">
        <f>SUM(G383:G468)</f>
        <v>0</v>
      </c>
    </row>
    <row r="470" ht="15" spans="1:7">
      <c r="A470" s="243" t="s">
        <v>8</v>
      </c>
      <c r="B470" s="244"/>
      <c r="C470" s="244"/>
      <c r="D470" s="244"/>
      <c r="E470" s="244"/>
      <c r="F470" s="245"/>
      <c r="G470" s="245"/>
    </row>
    <row r="471" ht="15" spans="1:7">
      <c r="A471" s="208" t="s">
        <v>16</v>
      </c>
      <c r="B471" s="123" t="s">
        <v>379</v>
      </c>
      <c r="C471" s="123" t="s">
        <v>380</v>
      </c>
      <c r="D471" s="123" t="s">
        <v>381</v>
      </c>
      <c r="E471" s="123" t="s">
        <v>382</v>
      </c>
      <c r="F471" s="246" t="s">
        <v>383</v>
      </c>
      <c r="G471" s="247" t="s">
        <v>384</v>
      </c>
    </row>
    <row r="472" ht="15" spans="1:7">
      <c r="A472" s="248" t="s">
        <v>385</v>
      </c>
      <c r="B472" s="249"/>
      <c r="C472" s="250" t="s">
        <v>386</v>
      </c>
      <c r="D472" s="175"/>
      <c r="E472" s="175"/>
      <c r="F472" s="251"/>
      <c r="G472" s="252"/>
    </row>
    <row r="473" ht="42.75" spans="1:7">
      <c r="A473" s="253">
        <v>1</v>
      </c>
      <c r="B473" s="253" t="s">
        <v>387</v>
      </c>
      <c r="C473" s="254" t="s">
        <v>388</v>
      </c>
      <c r="D473" s="255" t="s">
        <v>389</v>
      </c>
      <c r="E473" s="255">
        <v>17</v>
      </c>
      <c r="F473" s="256"/>
      <c r="G473" s="130">
        <f>F473*E473</f>
        <v>0</v>
      </c>
    </row>
    <row r="474" spans="1:7">
      <c r="A474" s="253"/>
      <c r="B474" s="253"/>
      <c r="C474" s="254"/>
      <c r="D474" s="255"/>
      <c r="E474" s="255"/>
      <c r="F474" s="256"/>
      <c r="G474" s="257"/>
    </row>
    <row r="475" ht="42.75" spans="1:7">
      <c r="A475" s="253">
        <f>A473+1</f>
        <v>2</v>
      </c>
      <c r="B475" s="253" t="s">
        <v>387</v>
      </c>
      <c r="C475" s="254" t="s">
        <v>390</v>
      </c>
      <c r="D475" s="255" t="s">
        <v>389</v>
      </c>
      <c r="E475" s="255">
        <v>39</v>
      </c>
      <c r="F475" s="256"/>
      <c r="G475" s="130">
        <f>F475*E475</f>
        <v>0</v>
      </c>
    </row>
    <row r="476" spans="1:7">
      <c r="A476" s="253"/>
      <c r="B476" s="253"/>
      <c r="C476" s="254"/>
      <c r="D476" s="255"/>
      <c r="E476" s="255"/>
      <c r="F476" s="256"/>
      <c r="G476" s="257"/>
    </row>
    <row r="477" ht="42.75" spans="1:7">
      <c r="A477" s="253">
        <v>3</v>
      </c>
      <c r="B477" s="253" t="s">
        <v>387</v>
      </c>
      <c r="C477" s="254" t="s">
        <v>391</v>
      </c>
      <c r="D477" s="258" t="s">
        <v>389</v>
      </c>
      <c r="E477" s="258">
        <v>2</v>
      </c>
      <c r="F477" s="256"/>
      <c r="G477" s="130">
        <f>F477*E477</f>
        <v>0</v>
      </c>
    </row>
    <row r="478" spans="1:7">
      <c r="A478" s="253"/>
      <c r="B478" s="253"/>
      <c r="C478" s="254"/>
      <c r="D478" s="258"/>
      <c r="E478" s="258"/>
      <c r="F478" s="256"/>
      <c r="G478" s="257"/>
    </row>
    <row r="479" ht="42.75" spans="1:7">
      <c r="A479" s="253">
        <f>A477+1</f>
        <v>4</v>
      </c>
      <c r="B479" s="253" t="s">
        <v>387</v>
      </c>
      <c r="C479" s="254" t="s">
        <v>392</v>
      </c>
      <c r="D479" s="258" t="s">
        <v>389</v>
      </c>
      <c r="E479" s="258">
        <v>2</v>
      </c>
      <c r="F479" s="256"/>
      <c r="G479" s="130">
        <f>F479*E479</f>
        <v>0</v>
      </c>
    </row>
    <row r="480" spans="1:7">
      <c r="A480" s="253"/>
      <c r="B480" s="253"/>
      <c r="C480" s="254"/>
      <c r="D480" s="258"/>
      <c r="E480" s="258"/>
      <c r="F480" s="256"/>
      <c r="G480" s="257"/>
    </row>
    <row r="481" ht="42.75" spans="1:7">
      <c r="A481" s="253">
        <v>5</v>
      </c>
      <c r="B481" s="253" t="s">
        <v>387</v>
      </c>
      <c r="C481" s="259" t="s">
        <v>393</v>
      </c>
      <c r="D481" s="260" t="s">
        <v>394</v>
      </c>
      <c r="E481" s="260">
        <v>2000</v>
      </c>
      <c r="F481" s="256"/>
      <c r="G481" s="130">
        <f>F481*E481</f>
        <v>0</v>
      </c>
    </row>
    <row r="482" spans="1:7">
      <c r="A482" s="253"/>
      <c r="B482" s="253"/>
      <c r="C482" s="259"/>
      <c r="D482" s="260"/>
      <c r="E482" s="260"/>
      <c r="F482" s="256"/>
      <c r="G482" s="257"/>
    </row>
    <row r="483" ht="28.5" spans="1:7">
      <c r="A483" s="253">
        <v>6</v>
      </c>
      <c r="B483" s="253" t="s">
        <v>387</v>
      </c>
      <c r="C483" s="259" t="s">
        <v>395</v>
      </c>
      <c r="D483" s="260" t="s">
        <v>389</v>
      </c>
      <c r="E483" s="260">
        <v>5</v>
      </c>
      <c r="F483" s="256"/>
      <c r="G483" s="130">
        <f>F483*E483</f>
        <v>0</v>
      </c>
    </row>
    <row r="484" spans="1:7">
      <c r="A484" s="253"/>
      <c r="B484" s="253"/>
      <c r="C484" s="259"/>
      <c r="D484" s="260"/>
      <c r="E484" s="260"/>
      <c r="F484" s="256"/>
      <c r="G484" s="257"/>
    </row>
    <row r="485" ht="42.75" spans="1:7">
      <c r="A485" s="253">
        <v>7</v>
      </c>
      <c r="B485" s="253" t="s">
        <v>387</v>
      </c>
      <c r="C485" s="259" t="s">
        <v>396</v>
      </c>
      <c r="D485" s="260" t="s">
        <v>389</v>
      </c>
      <c r="E485" s="260">
        <v>7</v>
      </c>
      <c r="F485" s="256"/>
      <c r="G485" s="130">
        <f>F485*E485</f>
        <v>0</v>
      </c>
    </row>
    <row r="486" spans="1:7">
      <c r="A486" s="253"/>
      <c r="B486" s="253"/>
      <c r="C486" s="259"/>
      <c r="D486" s="260"/>
      <c r="E486" s="260"/>
      <c r="F486" s="256"/>
      <c r="G486" s="257"/>
    </row>
    <row r="487" ht="57" spans="1:7">
      <c r="A487" s="253">
        <v>9</v>
      </c>
      <c r="B487" s="253" t="s">
        <v>387</v>
      </c>
      <c r="C487" s="259" t="s">
        <v>397</v>
      </c>
      <c r="D487" s="260" t="s">
        <v>398</v>
      </c>
      <c r="E487" s="260">
        <v>1</v>
      </c>
      <c r="F487" s="256"/>
      <c r="G487" s="130">
        <f>F487*E487</f>
        <v>0</v>
      </c>
    </row>
    <row r="488" ht="15" spans="1:7">
      <c r="A488" s="261" t="s">
        <v>399</v>
      </c>
      <c r="B488" s="262"/>
      <c r="C488" s="262"/>
      <c r="D488" s="262"/>
      <c r="E488" s="262"/>
      <c r="F488" s="241" t="s">
        <v>378</v>
      </c>
      <c r="G488" s="242">
        <f>SUM(G473:G487)</f>
        <v>0</v>
      </c>
    </row>
    <row r="489" spans="1:7">
      <c r="A489" s="205" t="s">
        <v>263</v>
      </c>
      <c r="B489" s="205"/>
      <c r="C489" s="205"/>
      <c r="D489" s="205"/>
      <c r="E489" s="205"/>
      <c r="F489" s="206"/>
      <c r="G489" s="206"/>
    </row>
    <row r="490" ht="15" spans="1:7">
      <c r="A490" s="207" t="s">
        <v>16</v>
      </c>
      <c r="B490" s="208" t="s">
        <v>264</v>
      </c>
      <c r="C490" s="208" t="s">
        <v>18</v>
      </c>
      <c r="D490" s="208" t="s">
        <v>19</v>
      </c>
      <c r="E490" s="208" t="s">
        <v>20</v>
      </c>
      <c r="F490" s="209" t="s">
        <v>265</v>
      </c>
      <c r="G490" s="210" t="s">
        <v>266</v>
      </c>
    </row>
    <row r="491" ht="15" spans="1:7">
      <c r="A491" s="263"/>
      <c r="B491" s="264" t="s">
        <v>231</v>
      </c>
      <c r="C491" s="265"/>
      <c r="D491" s="266"/>
      <c r="E491" s="266"/>
      <c r="F491" s="267"/>
      <c r="G491" s="267"/>
    </row>
    <row r="492" ht="30" spans="1:7">
      <c r="A492" s="207" t="s">
        <v>267</v>
      </c>
      <c r="B492" s="268" t="s">
        <v>400</v>
      </c>
      <c r="C492" s="269"/>
      <c r="D492" s="208"/>
      <c r="E492" s="270"/>
      <c r="F492" s="271"/>
      <c r="G492" s="272"/>
    </row>
    <row r="493" ht="42.75" spans="1:7">
      <c r="A493" s="214">
        <v>1</v>
      </c>
      <c r="B493" s="214" t="s">
        <v>231</v>
      </c>
      <c r="C493" s="273" t="s">
        <v>401</v>
      </c>
      <c r="D493" s="214" t="s">
        <v>272</v>
      </c>
      <c r="E493" s="223">
        <v>2</v>
      </c>
      <c r="F493" s="274"/>
      <c r="G493" s="130">
        <f>F493*E493</f>
        <v>0</v>
      </c>
    </row>
    <row r="494" spans="1:7">
      <c r="A494" s="214"/>
      <c r="B494" s="214"/>
      <c r="C494" s="273"/>
      <c r="D494" s="214"/>
      <c r="E494" s="223"/>
      <c r="F494" s="274"/>
      <c r="G494" s="275"/>
    </row>
    <row r="495" ht="15" spans="1:7">
      <c r="A495" s="214">
        <f>A493+1</f>
        <v>2</v>
      </c>
      <c r="B495" s="214" t="s">
        <v>231</v>
      </c>
      <c r="C495" s="276" t="s">
        <v>402</v>
      </c>
      <c r="D495" s="214" t="s">
        <v>272</v>
      </c>
      <c r="E495" s="223">
        <v>4</v>
      </c>
      <c r="F495" s="274"/>
      <c r="G495" s="130">
        <f>F495*E495</f>
        <v>0</v>
      </c>
    </row>
    <row r="496" spans="1:7">
      <c r="A496" s="214"/>
      <c r="B496" s="214"/>
      <c r="C496" s="276"/>
      <c r="D496" s="214"/>
      <c r="E496" s="223"/>
      <c r="F496" s="274"/>
      <c r="G496" s="275"/>
    </row>
    <row r="497" ht="28.5" spans="1:7">
      <c r="A497" s="221">
        <f>A495+1</f>
        <v>3</v>
      </c>
      <c r="B497" s="214" t="s">
        <v>231</v>
      </c>
      <c r="C497" s="273" t="s">
        <v>403</v>
      </c>
      <c r="D497" s="214" t="s">
        <v>272</v>
      </c>
      <c r="E497" s="221">
        <v>4</v>
      </c>
      <c r="F497" s="277"/>
      <c r="G497" s="130">
        <f>F497*E497</f>
        <v>0</v>
      </c>
    </row>
    <row r="498" spans="1:7">
      <c r="A498" s="221"/>
      <c r="B498" s="214"/>
      <c r="C498" s="273"/>
      <c r="D498" s="214"/>
      <c r="E498" s="221"/>
      <c r="F498" s="277"/>
      <c r="G498" s="275"/>
    </row>
    <row r="499" ht="28.5" spans="1:7">
      <c r="A499" s="221">
        <f>A497+1</f>
        <v>4</v>
      </c>
      <c r="B499" s="214" t="s">
        <v>231</v>
      </c>
      <c r="C499" s="273" t="s">
        <v>404</v>
      </c>
      <c r="D499" s="214" t="s">
        <v>272</v>
      </c>
      <c r="E499" s="221">
        <v>2</v>
      </c>
      <c r="F499" s="277"/>
      <c r="G499" s="130">
        <f>F499*E499</f>
        <v>0</v>
      </c>
    </row>
    <row r="500" spans="1:7">
      <c r="A500" s="221"/>
      <c r="B500" s="214"/>
      <c r="C500" s="273"/>
      <c r="D500" s="214"/>
      <c r="E500" s="221"/>
      <c r="F500" s="277"/>
      <c r="G500" s="275"/>
    </row>
    <row r="501" ht="15" spans="1:7">
      <c r="A501" s="221">
        <f>A499+1</f>
        <v>5</v>
      </c>
      <c r="B501" s="214" t="s">
        <v>231</v>
      </c>
      <c r="C501" s="276" t="s">
        <v>405</v>
      </c>
      <c r="D501" s="214" t="s">
        <v>272</v>
      </c>
      <c r="E501" s="221">
        <v>8</v>
      </c>
      <c r="F501" s="277"/>
      <c r="G501" s="130">
        <f>F501*E501</f>
        <v>0</v>
      </c>
    </row>
    <row r="502" spans="1:7">
      <c r="A502" s="221"/>
      <c r="B502" s="214"/>
      <c r="C502" s="276"/>
      <c r="D502" s="214"/>
      <c r="E502" s="221"/>
      <c r="F502" s="277"/>
      <c r="G502" s="275"/>
    </row>
    <row r="503" ht="15" spans="1:7">
      <c r="A503" s="221">
        <f>A501+1</f>
        <v>6</v>
      </c>
      <c r="B503" s="214" t="s">
        <v>231</v>
      </c>
      <c r="C503" s="276" t="s">
        <v>406</v>
      </c>
      <c r="D503" s="214" t="s">
        <v>272</v>
      </c>
      <c r="E503" s="221">
        <v>4</v>
      </c>
      <c r="F503" s="277"/>
      <c r="G503" s="130">
        <f>F503*E503</f>
        <v>0</v>
      </c>
    </row>
    <row r="504" spans="1:7">
      <c r="A504" s="221"/>
      <c r="B504" s="214"/>
      <c r="C504" s="276"/>
      <c r="D504" s="214"/>
      <c r="E504" s="221"/>
      <c r="F504" s="277"/>
      <c r="G504" s="275"/>
    </row>
    <row r="505" ht="15" spans="1:7">
      <c r="A505" s="221">
        <f>A503+1</f>
        <v>7</v>
      </c>
      <c r="B505" s="214" t="s">
        <v>231</v>
      </c>
      <c r="C505" s="276" t="s">
        <v>407</v>
      </c>
      <c r="D505" s="221" t="s">
        <v>394</v>
      </c>
      <c r="E505" s="221">
        <v>100</v>
      </c>
      <c r="F505" s="277"/>
      <c r="G505" s="130">
        <f>F505*E505</f>
        <v>0</v>
      </c>
    </row>
    <row r="506" spans="1:7">
      <c r="A506" s="221"/>
      <c r="B506" s="214"/>
      <c r="C506" s="276"/>
      <c r="D506" s="221"/>
      <c r="E506" s="278"/>
      <c r="F506" s="279"/>
      <c r="G506" s="280"/>
    </row>
    <row r="507" ht="30" spans="1:7">
      <c r="A507" s="221" t="s">
        <v>408</v>
      </c>
      <c r="B507" s="207" t="s">
        <v>409</v>
      </c>
      <c r="C507" s="276"/>
      <c r="D507" s="221"/>
      <c r="E507" s="278"/>
      <c r="F507" s="279"/>
      <c r="G507" s="279"/>
    </row>
    <row r="508" ht="256.5" spans="1:7">
      <c r="A508" s="208">
        <f>A505+1</f>
        <v>8</v>
      </c>
      <c r="B508" s="214" t="s">
        <v>231</v>
      </c>
      <c r="C508" s="273" t="s">
        <v>410</v>
      </c>
      <c r="D508" s="221" t="s">
        <v>272</v>
      </c>
      <c r="E508" s="221">
        <v>1</v>
      </c>
      <c r="F508" s="277"/>
      <c r="G508" s="130">
        <f>F508*E508</f>
        <v>0</v>
      </c>
    </row>
    <row r="509" ht="28.5" spans="1:7">
      <c r="A509" s="221"/>
      <c r="B509" s="214" t="s">
        <v>231</v>
      </c>
      <c r="C509" s="273" t="s">
        <v>411</v>
      </c>
      <c r="D509" s="221" t="s">
        <v>272</v>
      </c>
      <c r="E509" s="221">
        <v>40</v>
      </c>
      <c r="F509" s="277"/>
      <c r="G509" s="130">
        <f t="shared" ref="G509:G510" si="6">F509*E509</f>
        <v>0</v>
      </c>
    </row>
    <row r="510" ht="15" spans="1:7">
      <c r="A510" s="221"/>
      <c r="B510" s="214" t="s">
        <v>231</v>
      </c>
      <c r="C510" s="273" t="s">
        <v>412</v>
      </c>
      <c r="D510" s="221" t="s">
        <v>272</v>
      </c>
      <c r="E510" s="221">
        <v>1</v>
      </c>
      <c r="F510" s="277"/>
      <c r="G510" s="130">
        <f t="shared" si="6"/>
        <v>0</v>
      </c>
    </row>
    <row r="511" spans="1:7">
      <c r="A511" s="221"/>
      <c r="B511" s="214"/>
      <c r="C511" s="276"/>
      <c r="D511" s="221"/>
      <c r="E511" s="221"/>
      <c r="F511" s="277"/>
      <c r="G511" s="231"/>
    </row>
    <row r="512" ht="128.25" spans="1:7">
      <c r="A512" s="221">
        <f>A508+1</f>
        <v>9</v>
      </c>
      <c r="B512" s="214" t="s">
        <v>413</v>
      </c>
      <c r="C512" s="273" t="s">
        <v>414</v>
      </c>
      <c r="D512" s="221"/>
      <c r="E512" s="221"/>
      <c r="F512" s="277"/>
      <c r="G512" s="231"/>
    </row>
    <row r="513" ht="15" spans="1:7">
      <c r="A513" s="221"/>
      <c r="B513" s="214" t="s">
        <v>415</v>
      </c>
      <c r="C513" s="276" t="s">
        <v>416</v>
      </c>
      <c r="D513" s="221" t="s">
        <v>394</v>
      </c>
      <c r="E513" s="221">
        <v>285</v>
      </c>
      <c r="F513" s="277"/>
      <c r="G513" s="130">
        <f t="shared" ref="G513:G521" si="7">F513*E513</f>
        <v>0</v>
      </c>
    </row>
    <row r="514" ht="15" spans="1:7">
      <c r="A514" s="221"/>
      <c r="B514" s="214" t="s">
        <v>417</v>
      </c>
      <c r="C514" s="276" t="s">
        <v>418</v>
      </c>
      <c r="D514" s="221" t="s">
        <v>394</v>
      </c>
      <c r="E514" s="221">
        <v>350</v>
      </c>
      <c r="F514" s="277"/>
      <c r="G514" s="130">
        <f t="shared" si="7"/>
        <v>0</v>
      </c>
    </row>
    <row r="515" ht="15" spans="1:7">
      <c r="A515" s="221"/>
      <c r="B515" s="214" t="s">
        <v>419</v>
      </c>
      <c r="C515" s="276" t="s">
        <v>420</v>
      </c>
      <c r="D515" s="221" t="s">
        <v>394</v>
      </c>
      <c r="E515" s="221">
        <v>480</v>
      </c>
      <c r="F515" s="277"/>
      <c r="G515" s="130">
        <f t="shared" si="7"/>
        <v>0</v>
      </c>
    </row>
    <row r="516" ht="15" spans="1:7">
      <c r="A516" s="221"/>
      <c r="B516" s="214" t="s">
        <v>421</v>
      </c>
      <c r="C516" s="276" t="s">
        <v>422</v>
      </c>
      <c r="D516" s="221" t="s">
        <v>394</v>
      </c>
      <c r="E516" s="221">
        <v>445</v>
      </c>
      <c r="F516" s="277"/>
      <c r="G516" s="130">
        <f t="shared" si="7"/>
        <v>0</v>
      </c>
    </row>
    <row r="517" ht="15" spans="1:7">
      <c r="A517" s="221"/>
      <c r="B517" s="214" t="s">
        <v>423</v>
      </c>
      <c r="C517" s="276" t="s">
        <v>424</v>
      </c>
      <c r="D517" s="221" t="s">
        <v>272</v>
      </c>
      <c r="E517" s="221">
        <v>2</v>
      </c>
      <c r="F517" s="277"/>
      <c r="G517" s="130">
        <f t="shared" si="7"/>
        <v>0</v>
      </c>
    </row>
    <row r="518" ht="15" spans="1:7">
      <c r="A518" s="221"/>
      <c r="B518" s="214" t="s">
        <v>425</v>
      </c>
      <c r="C518" s="276" t="s">
        <v>426</v>
      </c>
      <c r="D518" s="221" t="s">
        <v>272</v>
      </c>
      <c r="E518" s="221">
        <v>1</v>
      </c>
      <c r="F518" s="277"/>
      <c r="G518" s="130">
        <f t="shared" si="7"/>
        <v>0</v>
      </c>
    </row>
    <row r="519" ht="15" spans="1:7">
      <c r="A519" s="221"/>
      <c r="B519" s="214" t="s">
        <v>427</v>
      </c>
      <c r="C519" s="276" t="s">
        <v>428</v>
      </c>
      <c r="D519" s="221" t="s">
        <v>272</v>
      </c>
      <c r="E519" s="221">
        <v>2</v>
      </c>
      <c r="F519" s="277"/>
      <c r="G519" s="130">
        <f t="shared" si="7"/>
        <v>0</v>
      </c>
    </row>
    <row r="520" ht="15" spans="1:7">
      <c r="A520" s="221"/>
      <c r="B520" s="214" t="s">
        <v>429</v>
      </c>
      <c r="C520" s="276" t="s">
        <v>430</v>
      </c>
      <c r="D520" s="221" t="s">
        <v>272</v>
      </c>
      <c r="E520" s="221">
        <v>1</v>
      </c>
      <c r="F520" s="277"/>
      <c r="G520" s="130">
        <f t="shared" si="7"/>
        <v>0</v>
      </c>
    </row>
    <row r="521" ht="15" spans="1:7">
      <c r="A521" s="221"/>
      <c r="B521" s="221" t="s">
        <v>431</v>
      </c>
      <c r="C521" s="276" t="s">
        <v>432</v>
      </c>
      <c r="D521" s="221" t="s">
        <v>272</v>
      </c>
      <c r="E521" s="221">
        <v>1</v>
      </c>
      <c r="F521" s="277"/>
      <c r="G521" s="130">
        <f t="shared" si="7"/>
        <v>0</v>
      </c>
    </row>
    <row r="522" ht="15" spans="6:7">
      <c r="F522" s="123" t="s">
        <v>378</v>
      </c>
      <c r="G522" s="130">
        <f>SUM(G493:G521)</f>
        <v>0</v>
      </c>
    </row>
    <row r="523" ht="18.75" spans="6:7">
      <c r="F523" s="281" t="s">
        <v>433</v>
      </c>
      <c r="G523" s="282">
        <f>G522+G488+G469+G377</f>
        <v>0</v>
      </c>
    </row>
    <row r="524" ht="15"/>
  </sheetData>
  <sheetProtection password="D9C7" sheet="1" objects="1"/>
  <protectedRanges>
    <protectedRange sqref="F472:G472 G474 G476 G478 G480 G482 G484 G486" name="Range1_1_1"/>
  </protectedRanges>
  <printOptions horizontalCentered="1"/>
  <pageMargins left="0.3" right="0.3" top="0.748031496062992" bottom="0.748031496062992" header="0.31496062992126" footer="0.31496062992126"/>
  <pageSetup paperSize="9" scale="81" fitToWidth="0" fitToHeight="0" orientation="portrait"/>
  <headerFooter>
    <oddFooter>&amp;C&amp;P of &amp;N</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831"/>
  <sheetViews>
    <sheetView view="pageBreakPreview" zoomScale="90" zoomScaleNormal="100" workbookViewId="0">
      <selection activeCell="N57" sqref="N57"/>
    </sheetView>
  </sheetViews>
  <sheetFormatPr defaultColWidth="14.4571428571429" defaultRowHeight="15" customHeight="1"/>
  <cols>
    <col min="1" max="1" width="4" style="70" customWidth="1"/>
    <col min="2" max="2" width="36.8190476190476" style="70" customWidth="1"/>
    <col min="3" max="3" width="7.81904761904762" style="70" customWidth="1"/>
    <col min="4" max="4" width="13.0857142857143" style="70" customWidth="1"/>
    <col min="5" max="5" width="9.26666666666667" style="70" customWidth="1"/>
    <col min="6" max="6" width="7.54285714285714" style="70" customWidth="1"/>
    <col min="7" max="7" width="10" style="70" customWidth="1"/>
    <col min="8" max="9" width="11" style="70" customWidth="1"/>
    <col min="10" max="10" width="10" style="70" customWidth="1"/>
    <col min="11" max="15" width="8.81904761904762" style="70" customWidth="1"/>
    <col min="16" max="24" width="12.5428571428571" style="70" customWidth="1"/>
    <col min="25" max="16384" width="14.4571428571429" style="70"/>
  </cols>
  <sheetData>
    <row r="1" ht="43" customHeight="1" spans="1:15">
      <c r="A1" s="71" t="s">
        <v>434</v>
      </c>
      <c r="B1" s="71"/>
      <c r="C1" s="71"/>
      <c r="D1" s="71"/>
      <c r="E1" s="71"/>
      <c r="F1" s="71"/>
      <c r="G1" s="71"/>
      <c r="H1" s="71"/>
      <c r="I1" s="71"/>
      <c r="J1" s="71"/>
      <c r="K1" s="105"/>
      <c r="L1" s="105"/>
      <c r="M1" s="105"/>
      <c r="N1" s="105"/>
      <c r="O1" s="105"/>
    </row>
    <row r="2" ht="60" spans="1:15">
      <c r="A2" s="72" t="s">
        <v>435</v>
      </c>
      <c r="B2" s="72" t="s">
        <v>436</v>
      </c>
      <c r="C2" s="72" t="s">
        <v>437</v>
      </c>
      <c r="D2" s="72" t="s">
        <v>438</v>
      </c>
      <c r="E2" s="72" t="s">
        <v>439</v>
      </c>
      <c r="F2" s="73" t="s">
        <v>440</v>
      </c>
      <c r="G2" s="74" t="s">
        <v>441</v>
      </c>
      <c r="H2" s="75"/>
      <c r="I2" s="75"/>
      <c r="J2" s="75"/>
      <c r="K2" s="105"/>
      <c r="L2" s="105"/>
      <c r="M2" s="105"/>
      <c r="N2" s="105"/>
      <c r="O2" s="105"/>
    </row>
    <row r="3" spans="1:15">
      <c r="A3" s="76"/>
      <c r="B3" s="75"/>
      <c r="C3" s="75"/>
      <c r="D3" s="75"/>
      <c r="E3" s="75"/>
      <c r="F3" s="77" t="s">
        <v>442</v>
      </c>
      <c r="G3" s="74" t="s">
        <v>443</v>
      </c>
      <c r="H3" s="74" t="s">
        <v>444</v>
      </c>
      <c r="I3" s="106" t="s">
        <v>445</v>
      </c>
      <c r="J3" s="106" t="s">
        <v>446</v>
      </c>
      <c r="K3" s="105"/>
      <c r="L3" s="105"/>
      <c r="M3" s="105"/>
      <c r="N3" s="105"/>
      <c r="O3" s="105"/>
    </row>
    <row r="4" ht="15.75" customHeight="1" spans="1:15">
      <c r="A4" s="78"/>
      <c r="B4" s="79"/>
      <c r="C4" s="78"/>
      <c r="D4" s="80"/>
      <c r="E4" s="80"/>
      <c r="F4" s="81"/>
      <c r="G4" s="82"/>
      <c r="H4" s="82"/>
      <c r="I4" s="107"/>
      <c r="J4" s="82"/>
      <c r="K4" s="105"/>
      <c r="L4" s="105"/>
      <c r="M4" s="105"/>
      <c r="N4" s="105"/>
      <c r="O4" s="105"/>
    </row>
    <row r="5" ht="15.75" customHeight="1" spans="1:15">
      <c r="A5" s="83">
        <v>1</v>
      </c>
      <c r="B5" s="84" t="s">
        <v>447</v>
      </c>
      <c r="C5" s="85"/>
      <c r="D5" s="86"/>
      <c r="E5" s="86"/>
      <c r="F5" s="87"/>
      <c r="G5" s="88"/>
      <c r="H5" s="88"/>
      <c r="I5" s="108"/>
      <c r="J5" s="88"/>
      <c r="K5" s="105"/>
      <c r="L5" s="105"/>
      <c r="M5" s="105"/>
      <c r="N5" s="105"/>
      <c r="O5" s="105"/>
    </row>
    <row r="6" ht="15.75" customHeight="1" spans="1:15">
      <c r="A6" s="83"/>
      <c r="B6" s="89" t="s">
        <v>448</v>
      </c>
      <c r="C6" s="85"/>
      <c r="D6" s="86"/>
      <c r="E6" s="86"/>
      <c r="F6" s="87"/>
      <c r="G6" s="88"/>
      <c r="H6" s="88"/>
      <c r="I6" s="108"/>
      <c r="J6" s="88"/>
      <c r="K6" s="105"/>
      <c r="L6" s="105"/>
      <c r="M6" s="105"/>
      <c r="N6" s="105"/>
      <c r="O6" s="105"/>
    </row>
    <row r="7" ht="15.75" customHeight="1" spans="1:15">
      <c r="A7" s="83"/>
      <c r="B7" s="89" t="s">
        <v>449</v>
      </c>
      <c r="C7" s="85">
        <v>12</v>
      </c>
      <c r="D7" s="86">
        <v>13</v>
      </c>
      <c r="E7" s="86">
        <v>2</v>
      </c>
      <c r="F7" s="87">
        <v>3.2</v>
      </c>
      <c r="G7" s="90">
        <f t="shared" ref="G7:G31" si="0">IF(C7=8,D7*E7*F7,IF(C7&lt;&gt;8,0))</f>
        <v>0</v>
      </c>
      <c r="H7" s="90">
        <f t="shared" ref="H7:H31" si="1">IF(C7=10,D7*E7*F7,IF(C7&lt;&gt;10,0))</f>
        <v>0</v>
      </c>
      <c r="I7" s="109">
        <f t="shared" ref="I7:I31" si="2">IF(C7=12,D7*E7*F7,IF(C7&lt;&gt;12,0))</f>
        <v>83.2</v>
      </c>
      <c r="J7" s="90">
        <f t="shared" ref="J7:J31" si="3">IF(C7=16,D7*E7*F7,IF(C7&lt;&gt;16,0))</f>
        <v>0</v>
      </c>
      <c r="K7" s="105"/>
      <c r="L7" s="105"/>
      <c r="M7" s="105"/>
      <c r="N7" s="105"/>
      <c r="O7" s="105"/>
    </row>
    <row r="8" ht="15.75" customHeight="1" spans="1:15">
      <c r="A8" s="83"/>
      <c r="B8" s="91" t="s">
        <v>450</v>
      </c>
      <c r="C8" s="85">
        <v>10</v>
      </c>
      <c r="D8" s="86">
        <v>12</v>
      </c>
      <c r="E8" s="86">
        <v>2</v>
      </c>
      <c r="F8" s="87">
        <v>2.4</v>
      </c>
      <c r="G8" s="90">
        <f t="shared" si="0"/>
        <v>0</v>
      </c>
      <c r="H8" s="90">
        <f t="shared" si="1"/>
        <v>57.6</v>
      </c>
      <c r="I8" s="109">
        <f t="shared" si="2"/>
        <v>0</v>
      </c>
      <c r="J8" s="90">
        <f t="shared" si="3"/>
        <v>0</v>
      </c>
      <c r="K8" s="105"/>
      <c r="L8" s="105"/>
      <c r="M8" s="105"/>
      <c r="N8" s="105"/>
      <c r="O8" s="105"/>
    </row>
    <row r="9" ht="15.75" customHeight="1" spans="1:15">
      <c r="A9" s="83"/>
      <c r="B9" s="89" t="s">
        <v>451</v>
      </c>
      <c r="C9" s="85">
        <v>12</v>
      </c>
      <c r="D9" s="86">
        <v>13</v>
      </c>
      <c r="E9" s="86">
        <v>2</v>
      </c>
      <c r="F9" s="87">
        <v>3.2</v>
      </c>
      <c r="G9" s="90">
        <f t="shared" si="0"/>
        <v>0</v>
      </c>
      <c r="H9" s="90">
        <f t="shared" si="1"/>
        <v>0</v>
      </c>
      <c r="I9" s="109">
        <f t="shared" si="2"/>
        <v>83.2</v>
      </c>
      <c r="J9" s="90">
        <f t="shared" si="3"/>
        <v>0</v>
      </c>
      <c r="K9" s="105"/>
      <c r="L9" s="105"/>
      <c r="M9" s="105"/>
      <c r="N9" s="105"/>
      <c r="O9" s="105"/>
    </row>
    <row r="10" ht="15.75" customHeight="1" spans="1:15">
      <c r="A10" s="83"/>
      <c r="B10" s="91" t="s">
        <v>450</v>
      </c>
      <c r="C10" s="85">
        <v>10</v>
      </c>
      <c r="D10" s="86">
        <v>12</v>
      </c>
      <c r="E10" s="86">
        <v>2</v>
      </c>
      <c r="F10" s="87">
        <v>2.4</v>
      </c>
      <c r="G10" s="90">
        <f t="shared" si="0"/>
        <v>0</v>
      </c>
      <c r="H10" s="90">
        <f t="shared" si="1"/>
        <v>57.6</v>
      </c>
      <c r="I10" s="109">
        <f t="shared" si="2"/>
        <v>0</v>
      </c>
      <c r="J10" s="90">
        <f t="shared" si="3"/>
        <v>0</v>
      </c>
      <c r="K10" s="105"/>
      <c r="L10" s="105"/>
      <c r="M10" s="105"/>
      <c r="N10" s="105"/>
      <c r="O10" s="105"/>
    </row>
    <row r="11" ht="15.75" customHeight="1" spans="1:15">
      <c r="A11" s="83"/>
      <c r="B11" s="91"/>
      <c r="C11" s="85"/>
      <c r="D11" s="86"/>
      <c r="E11" s="86"/>
      <c r="F11" s="87"/>
      <c r="G11" s="90">
        <f t="shared" si="0"/>
        <v>0</v>
      </c>
      <c r="H11" s="90">
        <f t="shared" si="1"/>
        <v>0</v>
      </c>
      <c r="I11" s="109">
        <f t="shared" si="2"/>
        <v>0</v>
      </c>
      <c r="J11" s="90">
        <f t="shared" si="3"/>
        <v>0</v>
      </c>
      <c r="K11" s="105"/>
      <c r="L11" s="105"/>
      <c r="M11" s="105"/>
      <c r="N11" s="105"/>
      <c r="O11" s="105"/>
    </row>
    <row r="12" ht="15.75" customHeight="1" spans="1:15">
      <c r="A12" s="83"/>
      <c r="B12" s="89" t="s">
        <v>452</v>
      </c>
      <c r="C12" s="85"/>
      <c r="D12" s="86"/>
      <c r="E12" s="86"/>
      <c r="F12" s="87"/>
      <c r="G12" s="90">
        <f t="shared" si="0"/>
        <v>0</v>
      </c>
      <c r="H12" s="90">
        <f t="shared" si="1"/>
        <v>0</v>
      </c>
      <c r="I12" s="109">
        <f t="shared" si="2"/>
        <v>0</v>
      </c>
      <c r="J12" s="90">
        <f t="shared" si="3"/>
        <v>0</v>
      </c>
      <c r="K12" s="105"/>
      <c r="L12" s="105"/>
      <c r="M12" s="105"/>
      <c r="N12" s="105"/>
      <c r="O12" s="105"/>
    </row>
    <row r="13" ht="15.75" customHeight="1" spans="1:15">
      <c r="A13" s="83"/>
      <c r="B13" s="91" t="s">
        <v>453</v>
      </c>
      <c r="C13" s="85">
        <v>16</v>
      </c>
      <c r="D13" s="86">
        <v>2</v>
      </c>
      <c r="E13" s="86">
        <f>6*2</f>
        <v>12</v>
      </c>
      <c r="F13" s="87">
        <f>2*(1.9-0.05+2*0.45)</f>
        <v>5.5</v>
      </c>
      <c r="G13" s="90">
        <f t="shared" si="0"/>
        <v>0</v>
      </c>
      <c r="H13" s="90">
        <f t="shared" si="1"/>
        <v>0</v>
      </c>
      <c r="I13" s="109">
        <f t="shared" si="2"/>
        <v>0</v>
      </c>
      <c r="J13" s="90">
        <f t="shared" si="3"/>
        <v>132</v>
      </c>
      <c r="K13" s="105"/>
      <c r="L13" s="105"/>
      <c r="M13" s="105"/>
      <c r="N13" s="105"/>
      <c r="O13" s="105"/>
    </row>
    <row r="14" ht="15.75" customHeight="1" spans="1:15">
      <c r="A14" s="83"/>
      <c r="B14" s="91" t="s">
        <v>454</v>
      </c>
      <c r="C14" s="85">
        <v>16</v>
      </c>
      <c r="D14" s="86">
        <v>2</v>
      </c>
      <c r="E14" s="86">
        <f>6*2</f>
        <v>12</v>
      </c>
      <c r="F14" s="87">
        <f>2*(1.9-0.05+2*0.45)</f>
        <v>5.5</v>
      </c>
      <c r="G14" s="90">
        <f t="shared" si="0"/>
        <v>0</v>
      </c>
      <c r="H14" s="90">
        <f t="shared" si="1"/>
        <v>0</v>
      </c>
      <c r="I14" s="109">
        <f t="shared" si="2"/>
        <v>0</v>
      </c>
      <c r="J14" s="90">
        <f t="shared" si="3"/>
        <v>132</v>
      </c>
      <c r="K14" s="105"/>
      <c r="L14" s="105"/>
      <c r="M14" s="105"/>
      <c r="N14" s="105"/>
      <c r="O14" s="105"/>
    </row>
    <row r="15" ht="15.75" customHeight="1" spans="1:15">
      <c r="A15" s="83"/>
      <c r="B15" s="91" t="s">
        <v>453</v>
      </c>
      <c r="C15" s="85">
        <v>16</v>
      </c>
      <c r="D15" s="86">
        <v>2</v>
      </c>
      <c r="E15" s="86">
        <f>6*2</f>
        <v>12</v>
      </c>
      <c r="F15" s="87">
        <f>2*(1.7-2*0.23-0.05+2*0.45)</f>
        <v>4.18</v>
      </c>
      <c r="G15" s="90">
        <f t="shared" si="0"/>
        <v>0</v>
      </c>
      <c r="H15" s="90">
        <f t="shared" si="1"/>
        <v>0</v>
      </c>
      <c r="I15" s="109">
        <f t="shared" si="2"/>
        <v>0</v>
      </c>
      <c r="J15" s="90">
        <f t="shared" si="3"/>
        <v>100.32</v>
      </c>
      <c r="K15" s="105"/>
      <c r="L15" s="105"/>
      <c r="M15" s="105"/>
      <c r="N15" s="105"/>
      <c r="O15" s="105"/>
    </row>
    <row r="16" ht="15.75" customHeight="1" spans="1:15">
      <c r="A16" s="83"/>
      <c r="B16" s="91" t="s">
        <v>454</v>
      </c>
      <c r="C16" s="85">
        <v>16</v>
      </c>
      <c r="D16" s="86">
        <v>2</v>
      </c>
      <c r="E16" s="86">
        <f>6*2</f>
        <v>12</v>
      </c>
      <c r="F16" s="87">
        <f>2*(1.7-2*0.23-0.05+2*0.45)</f>
        <v>4.18</v>
      </c>
      <c r="G16" s="90">
        <f t="shared" si="0"/>
        <v>0</v>
      </c>
      <c r="H16" s="90">
        <f t="shared" si="1"/>
        <v>0</v>
      </c>
      <c r="I16" s="109">
        <f t="shared" si="2"/>
        <v>0</v>
      </c>
      <c r="J16" s="90">
        <f t="shared" si="3"/>
        <v>100.32</v>
      </c>
      <c r="K16" s="105"/>
      <c r="L16" s="105"/>
      <c r="M16" s="105"/>
      <c r="N16" s="105"/>
      <c r="O16" s="105"/>
    </row>
    <row r="17" ht="15.75" customHeight="1" spans="1:15">
      <c r="A17" s="83"/>
      <c r="B17" s="91" t="s">
        <v>455</v>
      </c>
      <c r="C17" s="85">
        <v>8</v>
      </c>
      <c r="D17" s="86">
        <f>6*((14+12)*2)</f>
        <v>312</v>
      </c>
      <c r="E17" s="86">
        <v>2</v>
      </c>
      <c r="F17" s="87">
        <f>2*(0.18*2+0.45*2+0.08)</f>
        <v>2.68</v>
      </c>
      <c r="G17" s="90">
        <f t="shared" si="0"/>
        <v>1672.32</v>
      </c>
      <c r="H17" s="90">
        <f t="shared" si="1"/>
        <v>0</v>
      </c>
      <c r="I17" s="109">
        <f t="shared" si="2"/>
        <v>0</v>
      </c>
      <c r="J17" s="90">
        <f t="shared" si="3"/>
        <v>0</v>
      </c>
      <c r="K17" s="105"/>
      <c r="L17" s="105"/>
      <c r="M17" s="105"/>
      <c r="N17" s="105"/>
      <c r="O17" s="105"/>
    </row>
    <row r="18" ht="15.75" customHeight="1" spans="1:15">
      <c r="A18" s="83"/>
      <c r="B18" s="91"/>
      <c r="C18" s="85"/>
      <c r="D18" s="86"/>
      <c r="E18" s="86"/>
      <c r="F18" s="87"/>
      <c r="G18" s="90">
        <f t="shared" si="0"/>
        <v>0</v>
      </c>
      <c r="H18" s="90">
        <f t="shared" si="1"/>
        <v>0</v>
      </c>
      <c r="I18" s="109">
        <f t="shared" si="2"/>
        <v>0</v>
      </c>
      <c r="J18" s="90">
        <f t="shared" si="3"/>
        <v>0</v>
      </c>
      <c r="K18" s="105"/>
      <c r="L18" s="105"/>
      <c r="M18" s="105"/>
      <c r="N18" s="105"/>
      <c r="O18" s="105"/>
    </row>
    <row r="19" ht="15.75" customHeight="1" spans="1:15">
      <c r="A19" s="83"/>
      <c r="B19" s="89" t="s">
        <v>456</v>
      </c>
      <c r="C19" s="85"/>
      <c r="D19" s="86"/>
      <c r="E19" s="86"/>
      <c r="F19" s="87"/>
      <c r="G19" s="90">
        <f t="shared" si="0"/>
        <v>0</v>
      </c>
      <c r="H19" s="90">
        <f t="shared" si="1"/>
        <v>0</v>
      </c>
      <c r="I19" s="109">
        <f t="shared" si="2"/>
        <v>0</v>
      </c>
      <c r="J19" s="90">
        <f t="shared" si="3"/>
        <v>0</v>
      </c>
      <c r="K19" s="105"/>
      <c r="L19" s="105"/>
      <c r="M19" s="105"/>
      <c r="N19" s="105"/>
      <c r="O19" s="105"/>
    </row>
    <row r="20" ht="15.75" customHeight="1" spans="1:15">
      <c r="A20" s="83"/>
      <c r="B20" s="91" t="s">
        <v>457</v>
      </c>
      <c r="C20" s="85">
        <v>12</v>
      </c>
      <c r="D20" s="86">
        <f>14*2*2</f>
        <v>56</v>
      </c>
      <c r="E20" s="86">
        <v>2</v>
      </c>
      <c r="F20" s="87">
        <v>2.375</v>
      </c>
      <c r="G20" s="90">
        <f t="shared" si="0"/>
        <v>0</v>
      </c>
      <c r="H20" s="90">
        <f t="shared" si="1"/>
        <v>0</v>
      </c>
      <c r="I20" s="109">
        <f t="shared" si="2"/>
        <v>266</v>
      </c>
      <c r="J20" s="90">
        <f t="shared" si="3"/>
        <v>0</v>
      </c>
      <c r="K20" s="105"/>
      <c r="L20" s="105"/>
      <c r="M20" s="105"/>
      <c r="N20" s="105"/>
      <c r="O20" s="105"/>
    </row>
    <row r="21" ht="15.75" customHeight="1" spans="1:15">
      <c r="A21" s="83"/>
      <c r="B21" s="91" t="s">
        <v>458</v>
      </c>
      <c r="C21" s="85">
        <v>12</v>
      </c>
      <c r="D21" s="86">
        <f>12*2*2</f>
        <v>48</v>
      </c>
      <c r="E21" s="86">
        <v>2</v>
      </c>
      <c r="F21" s="87">
        <v>2.375</v>
      </c>
      <c r="G21" s="90">
        <f t="shared" si="0"/>
        <v>0</v>
      </c>
      <c r="H21" s="90">
        <f t="shared" si="1"/>
        <v>0</v>
      </c>
      <c r="I21" s="109">
        <f t="shared" si="2"/>
        <v>228</v>
      </c>
      <c r="J21" s="90">
        <f t="shared" si="3"/>
        <v>0</v>
      </c>
      <c r="K21" s="105"/>
      <c r="L21" s="105"/>
      <c r="M21" s="105"/>
      <c r="N21" s="105"/>
      <c r="O21" s="105"/>
    </row>
    <row r="22" ht="15.75" customHeight="1" spans="1:15">
      <c r="A22" s="83"/>
      <c r="B22" s="91" t="s">
        <v>459</v>
      </c>
      <c r="C22" s="85">
        <v>10</v>
      </c>
      <c r="D22" s="86">
        <f>15*2*2</f>
        <v>60</v>
      </c>
      <c r="E22" s="86">
        <v>2</v>
      </c>
      <c r="F22" s="87">
        <f>1.9</f>
        <v>1.9</v>
      </c>
      <c r="G22" s="90">
        <f t="shared" si="0"/>
        <v>0</v>
      </c>
      <c r="H22" s="90">
        <f t="shared" si="1"/>
        <v>228</v>
      </c>
      <c r="I22" s="109">
        <f t="shared" si="2"/>
        <v>0</v>
      </c>
      <c r="J22" s="90">
        <f t="shared" si="3"/>
        <v>0</v>
      </c>
      <c r="K22" s="105"/>
      <c r="L22" s="105"/>
      <c r="M22" s="105"/>
      <c r="N22" s="105"/>
      <c r="O22" s="105"/>
    </row>
    <row r="23" ht="15.75" customHeight="1" spans="1:15">
      <c r="A23" s="83"/>
      <c r="B23" s="91" t="s">
        <v>460</v>
      </c>
      <c r="C23" s="85">
        <v>10</v>
      </c>
      <c r="D23" s="86">
        <f>15*2*2</f>
        <v>60</v>
      </c>
      <c r="E23" s="86">
        <v>2</v>
      </c>
      <c r="F23" s="87">
        <v>1.7</v>
      </c>
      <c r="G23" s="90">
        <f t="shared" si="0"/>
        <v>0</v>
      </c>
      <c r="H23" s="90">
        <f t="shared" si="1"/>
        <v>204</v>
      </c>
      <c r="I23" s="109">
        <f t="shared" si="2"/>
        <v>0</v>
      </c>
      <c r="J23" s="90">
        <f t="shared" si="3"/>
        <v>0</v>
      </c>
      <c r="K23" s="105"/>
      <c r="L23" s="105"/>
      <c r="M23" s="105"/>
      <c r="N23" s="105"/>
      <c r="O23" s="105"/>
    </row>
    <row r="24" ht="15.75" customHeight="1" spans="1:15">
      <c r="A24" s="83"/>
      <c r="B24" s="91"/>
      <c r="C24" s="85"/>
      <c r="D24" s="86"/>
      <c r="E24" s="86"/>
      <c r="F24" s="87"/>
      <c r="G24" s="90">
        <f t="shared" si="0"/>
        <v>0</v>
      </c>
      <c r="H24" s="90">
        <f t="shared" si="1"/>
        <v>0</v>
      </c>
      <c r="I24" s="109">
        <f t="shared" si="2"/>
        <v>0</v>
      </c>
      <c r="J24" s="90">
        <f t="shared" si="3"/>
        <v>0</v>
      </c>
      <c r="K24" s="105"/>
      <c r="L24" s="105"/>
      <c r="M24" s="105"/>
      <c r="N24" s="105"/>
      <c r="O24" s="105"/>
    </row>
    <row r="25" ht="15.75" customHeight="1" spans="1:15">
      <c r="A25" s="83"/>
      <c r="B25" s="89" t="s">
        <v>461</v>
      </c>
      <c r="C25" s="85"/>
      <c r="D25" s="86"/>
      <c r="E25" s="86"/>
      <c r="F25" s="87"/>
      <c r="G25" s="90">
        <f t="shared" si="0"/>
        <v>0</v>
      </c>
      <c r="H25" s="90">
        <f t="shared" si="1"/>
        <v>0</v>
      </c>
      <c r="I25" s="109">
        <f t="shared" si="2"/>
        <v>0</v>
      </c>
      <c r="J25" s="90">
        <f t="shared" si="3"/>
        <v>0</v>
      </c>
      <c r="K25" s="105"/>
      <c r="L25" s="105"/>
      <c r="M25" s="105"/>
      <c r="N25" s="105"/>
      <c r="O25" s="105"/>
    </row>
    <row r="26" ht="15.75" customHeight="1" spans="1:15">
      <c r="A26" s="83"/>
      <c r="B26" s="91" t="s">
        <v>457</v>
      </c>
      <c r="C26" s="85">
        <v>12</v>
      </c>
      <c r="D26" s="86">
        <f>14*2*2*6</f>
        <v>336</v>
      </c>
      <c r="E26" s="86">
        <v>2</v>
      </c>
      <c r="F26" s="87">
        <f>2*2.375</f>
        <v>4.75</v>
      </c>
      <c r="G26" s="90">
        <f t="shared" si="0"/>
        <v>0</v>
      </c>
      <c r="H26" s="90">
        <f t="shared" si="1"/>
        <v>0</v>
      </c>
      <c r="I26" s="109">
        <f t="shared" si="2"/>
        <v>3192</v>
      </c>
      <c r="J26" s="90">
        <f t="shared" si="3"/>
        <v>0</v>
      </c>
      <c r="K26" s="105"/>
      <c r="L26" s="105"/>
      <c r="M26" s="105"/>
      <c r="N26" s="105"/>
      <c r="O26" s="105"/>
    </row>
    <row r="27" ht="15.75" customHeight="1" spans="1:15">
      <c r="A27" s="83"/>
      <c r="B27" s="91" t="s">
        <v>459</v>
      </c>
      <c r="C27" s="85">
        <v>10</v>
      </c>
      <c r="D27" s="86">
        <f>15*2*2*6</f>
        <v>360</v>
      </c>
      <c r="E27" s="86">
        <v>2</v>
      </c>
      <c r="F27" s="87">
        <f>2*1.9</f>
        <v>3.8</v>
      </c>
      <c r="G27" s="90">
        <f t="shared" si="0"/>
        <v>0</v>
      </c>
      <c r="H27" s="90">
        <f t="shared" si="1"/>
        <v>2736</v>
      </c>
      <c r="I27" s="109">
        <f t="shared" si="2"/>
        <v>0</v>
      </c>
      <c r="J27" s="90">
        <f t="shared" si="3"/>
        <v>0</v>
      </c>
      <c r="K27" s="105"/>
      <c r="L27" s="105"/>
      <c r="M27" s="105"/>
      <c r="N27" s="105"/>
      <c r="O27" s="105"/>
    </row>
    <row r="28" ht="15.75" customHeight="1" spans="1:15">
      <c r="A28" s="83"/>
      <c r="B28" s="91"/>
      <c r="C28" s="85"/>
      <c r="D28" s="86"/>
      <c r="E28" s="86"/>
      <c r="F28" s="87"/>
      <c r="G28" s="90">
        <f t="shared" si="0"/>
        <v>0</v>
      </c>
      <c r="H28" s="90">
        <f t="shared" si="1"/>
        <v>0</v>
      </c>
      <c r="I28" s="109">
        <f t="shared" si="2"/>
        <v>0</v>
      </c>
      <c r="J28" s="90">
        <f t="shared" si="3"/>
        <v>0</v>
      </c>
      <c r="K28" s="105"/>
      <c r="L28" s="105"/>
      <c r="M28" s="105"/>
      <c r="N28" s="105"/>
      <c r="O28" s="105"/>
    </row>
    <row r="29" ht="15.75" customHeight="1" spans="1:15">
      <c r="A29" s="83"/>
      <c r="B29" s="89" t="s">
        <v>462</v>
      </c>
      <c r="C29" s="85"/>
      <c r="D29" s="86"/>
      <c r="E29" s="86"/>
      <c r="F29" s="87"/>
      <c r="G29" s="90">
        <f t="shared" si="0"/>
        <v>0</v>
      </c>
      <c r="H29" s="90">
        <f t="shared" si="1"/>
        <v>0</v>
      </c>
      <c r="I29" s="109">
        <f t="shared" si="2"/>
        <v>0</v>
      </c>
      <c r="J29" s="90">
        <f t="shared" si="3"/>
        <v>0</v>
      </c>
      <c r="K29" s="105"/>
      <c r="L29" s="105"/>
      <c r="M29" s="105"/>
      <c r="N29" s="105"/>
      <c r="O29" s="105"/>
    </row>
    <row r="30" ht="15.75" customHeight="1" spans="1:15">
      <c r="A30" s="83"/>
      <c r="B30" s="91" t="s">
        <v>463</v>
      </c>
      <c r="C30" s="85">
        <v>12</v>
      </c>
      <c r="D30" s="86">
        <v>14</v>
      </c>
      <c r="E30" s="86">
        <v>4</v>
      </c>
      <c r="F30" s="87">
        <v>1.7</v>
      </c>
      <c r="G30" s="90">
        <f t="shared" si="0"/>
        <v>0</v>
      </c>
      <c r="H30" s="90">
        <f t="shared" si="1"/>
        <v>0</v>
      </c>
      <c r="I30" s="109">
        <f t="shared" si="2"/>
        <v>95.2</v>
      </c>
      <c r="J30" s="90">
        <f t="shared" si="3"/>
        <v>0</v>
      </c>
      <c r="K30" s="105"/>
      <c r="L30" s="105"/>
      <c r="M30" s="105"/>
      <c r="N30" s="105"/>
      <c r="O30" s="105"/>
    </row>
    <row r="31" ht="15.75" customHeight="1" spans="1:15">
      <c r="A31" s="83"/>
      <c r="B31" s="91" t="s">
        <v>464</v>
      </c>
      <c r="C31" s="85">
        <v>10</v>
      </c>
      <c r="D31" s="86">
        <v>13</v>
      </c>
      <c r="E31" s="86">
        <v>4</v>
      </c>
      <c r="F31" s="87">
        <v>1.9</v>
      </c>
      <c r="G31" s="90">
        <f t="shared" si="0"/>
        <v>0</v>
      </c>
      <c r="H31" s="90">
        <f t="shared" si="1"/>
        <v>98.8</v>
      </c>
      <c r="I31" s="109">
        <f t="shared" si="2"/>
        <v>0</v>
      </c>
      <c r="J31" s="90">
        <f t="shared" si="3"/>
        <v>0</v>
      </c>
      <c r="K31" s="105"/>
      <c r="L31" s="105"/>
      <c r="M31" s="105"/>
      <c r="N31" s="105"/>
      <c r="O31" s="105"/>
    </row>
    <row r="32" ht="15.75" customHeight="1" spans="1:15">
      <c r="A32" s="83"/>
      <c r="B32" s="91"/>
      <c r="C32" s="85"/>
      <c r="D32" s="86"/>
      <c r="E32" s="86"/>
      <c r="F32" s="87"/>
      <c r="G32" s="90"/>
      <c r="H32" s="90"/>
      <c r="I32" s="109"/>
      <c r="J32" s="90"/>
      <c r="K32" s="105"/>
      <c r="L32" s="105"/>
      <c r="M32" s="105"/>
      <c r="N32" s="105"/>
      <c r="O32" s="105"/>
    </row>
    <row r="33" ht="15.75" customHeight="1" spans="1:15">
      <c r="A33" s="83"/>
      <c r="B33" s="89" t="s">
        <v>465</v>
      </c>
      <c r="C33" s="85"/>
      <c r="D33" s="85"/>
      <c r="E33" s="86"/>
      <c r="F33" s="87"/>
      <c r="G33" s="90">
        <f t="shared" ref="G33:G50" si="4">IF(C33=8,D33*E33*F33,IF(C33&lt;&gt;8,0))</f>
        <v>0</v>
      </c>
      <c r="H33" s="90">
        <f t="shared" ref="H33:H50" si="5">IF(C33=10,D33*E33*F33,IF(C33&lt;&gt;10,0))</f>
        <v>0</v>
      </c>
      <c r="I33" s="109">
        <f t="shared" ref="I33:I51" si="6">IF(C33=12,D33*E33*F33,IF(C33&lt;&gt;12,0))</f>
        <v>0</v>
      </c>
      <c r="J33" s="90">
        <f t="shared" ref="J33:J51" si="7">IF(C33=16,D33*E33*F33,IF(C33&lt;&gt;16,0))</f>
        <v>0</v>
      </c>
      <c r="K33" s="105"/>
      <c r="L33" s="105"/>
      <c r="M33" s="105"/>
      <c r="N33" s="105"/>
      <c r="O33" s="105"/>
    </row>
    <row r="34" ht="15.75" customHeight="1" spans="1:15">
      <c r="A34" s="83"/>
      <c r="B34" s="91" t="s">
        <v>466</v>
      </c>
      <c r="C34" s="85">
        <v>12</v>
      </c>
      <c r="D34" s="85">
        <v>11</v>
      </c>
      <c r="E34" s="86">
        <v>1</v>
      </c>
      <c r="F34" s="86">
        <v>5.57</v>
      </c>
      <c r="G34" s="90">
        <f t="shared" si="4"/>
        <v>0</v>
      </c>
      <c r="H34" s="90">
        <f t="shared" si="5"/>
        <v>0</v>
      </c>
      <c r="I34" s="109">
        <f t="shared" si="6"/>
        <v>61.27</v>
      </c>
      <c r="J34" s="90">
        <f t="shared" si="7"/>
        <v>0</v>
      </c>
      <c r="K34" s="105"/>
      <c r="L34" s="105"/>
      <c r="M34" s="105"/>
      <c r="N34" s="105"/>
      <c r="O34" s="105"/>
    </row>
    <row r="35" ht="15.75" customHeight="1" spans="1:15">
      <c r="A35" s="83"/>
      <c r="B35" s="91" t="s">
        <v>467</v>
      </c>
      <c r="C35" s="85">
        <v>10</v>
      </c>
      <c r="D35" s="85">
        <v>11</v>
      </c>
      <c r="E35" s="86">
        <v>1</v>
      </c>
      <c r="F35" s="86">
        <v>3.97</v>
      </c>
      <c r="G35" s="90">
        <f t="shared" si="4"/>
        <v>0</v>
      </c>
      <c r="H35" s="90">
        <f t="shared" si="5"/>
        <v>43.67</v>
      </c>
      <c r="I35" s="109">
        <f t="shared" si="6"/>
        <v>0</v>
      </c>
      <c r="J35" s="90">
        <f t="shared" si="7"/>
        <v>0</v>
      </c>
      <c r="K35" s="105"/>
      <c r="L35" s="105"/>
      <c r="M35" s="105"/>
      <c r="N35" s="105"/>
      <c r="O35" s="105"/>
    </row>
    <row r="36" ht="15.75" customHeight="1" spans="1:15">
      <c r="A36" s="83"/>
      <c r="B36" s="91" t="s">
        <v>468</v>
      </c>
      <c r="C36" s="85">
        <v>10</v>
      </c>
      <c r="D36" s="85">
        <v>11</v>
      </c>
      <c r="E36" s="86">
        <v>1</v>
      </c>
      <c r="F36" s="86">
        <v>1.61</v>
      </c>
      <c r="G36" s="90">
        <f t="shared" si="4"/>
        <v>0</v>
      </c>
      <c r="H36" s="90">
        <f t="shared" si="5"/>
        <v>17.71</v>
      </c>
      <c r="I36" s="109">
        <f t="shared" si="6"/>
        <v>0</v>
      </c>
      <c r="J36" s="90">
        <f t="shared" si="7"/>
        <v>0</v>
      </c>
      <c r="K36" s="105"/>
      <c r="L36" s="105"/>
      <c r="M36" s="105"/>
      <c r="N36" s="105"/>
      <c r="O36" s="105"/>
    </row>
    <row r="37" ht="15.75" customHeight="1" spans="1:15">
      <c r="A37" s="83"/>
      <c r="B37" s="91" t="s">
        <v>469</v>
      </c>
      <c r="C37" s="85">
        <v>12</v>
      </c>
      <c r="D37" s="85">
        <v>11</v>
      </c>
      <c r="E37" s="86">
        <v>1</v>
      </c>
      <c r="F37" s="86">
        <v>1.99</v>
      </c>
      <c r="G37" s="90">
        <f t="shared" si="4"/>
        <v>0</v>
      </c>
      <c r="H37" s="90">
        <f t="shared" si="5"/>
        <v>0</v>
      </c>
      <c r="I37" s="109">
        <f t="shared" si="6"/>
        <v>21.89</v>
      </c>
      <c r="J37" s="90">
        <f t="shared" si="7"/>
        <v>0</v>
      </c>
      <c r="K37" s="105"/>
      <c r="L37" s="105"/>
      <c r="M37" s="105"/>
      <c r="N37" s="105"/>
      <c r="O37" s="105"/>
    </row>
    <row r="38" ht="15.75" customHeight="1" spans="1:15">
      <c r="A38" s="83"/>
      <c r="B38" s="91" t="s">
        <v>470</v>
      </c>
      <c r="C38" s="85">
        <v>10</v>
      </c>
      <c r="D38" s="85">
        <v>11</v>
      </c>
      <c r="E38" s="86">
        <v>1</v>
      </c>
      <c r="F38" s="86">
        <v>2.68</v>
      </c>
      <c r="G38" s="90">
        <f t="shared" si="4"/>
        <v>0</v>
      </c>
      <c r="H38" s="90">
        <f t="shared" si="5"/>
        <v>29.48</v>
      </c>
      <c r="I38" s="109">
        <f t="shared" si="6"/>
        <v>0</v>
      </c>
      <c r="J38" s="90">
        <f t="shared" si="7"/>
        <v>0</v>
      </c>
      <c r="K38" s="105"/>
      <c r="L38" s="105"/>
      <c r="M38" s="105"/>
      <c r="N38" s="105"/>
      <c r="O38" s="105"/>
    </row>
    <row r="39" ht="15.75" customHeight="1" spans="1:15">
      <c r="A39" s="83"/>
      <c r="B39" s="91" t="s">
        <v>471</v>
      </c>
      <c r="C39" s="85">
        <v>12</v>
      </c>
      <c r="D39" s="85">
        <v>2</v>
      </c>
      <c r="E39" s="86">
        <v>1</v>
      </c>
      <c r="F39" s="86">
        <v>1.9</v>
      </c>
      <c r="G39" s="90">
        <f t="shared" si="4"/>
        <v>0</v>
      </c>
      <c r="H39" s="90">
        <f t="shared" si="5"/>
        <v>0</v>
      </c>
      <c r="I39" s="109">
        <f t="shared" si="6"/>
        <v>3.8</v>
      </c>
      <c r="J39" s="90">
        <f t="shared" si="7"/>
        <v>0</v>
      </c>
      <c r="K39" s="105"/>
      <c r="L39" s="105"/>
      <c r="M39" s="105"/>
      <c r="N39" s="105"/>
      <c r="O39" s="105"/>
    </row>
    <row r="40" ht="15.75" customHeight="1" spans="1:15">
      <c r="A40" s="83"/>
      <c r="B40" s="91" t="s">
        <v>472</v>
      </c>
      <c r="C40" s="85">
        <v>10</v>
      </c>
      <c r="D40" s="85">
        <v>2</v>
      </c>
      <c r="E40" s="86">
        <v>1</v>
      </c>
      <c r="F40" s="86">
        <v>2.07</v>
      </c>
      <c r="G40" s="90">
        <f t="shared" si="4"/>
        <v>0</v>
      </c>
      <c r="H40" s="90">
        <f t="shared" si="5"/>
        <v>4.14</v>
      </c>
      <c r="I40" s="109">
        <f t="shared" si="6"/>
        <v>0</v>
      </c>
      <c r="J40" s="90">
        <f t="shared" si="7"/>
        <v>0</v>
      </c>
      <c r="K40" s="105"/>
      <c r="L40" s="105"/>
      <c r="M40" s="105"/>
      <c r="N40" s="105"/>
      <c r="O40" s="105"/>
    </row>
    <row r="41" ht="15.75" customHeight="1" spans="1:15">
      <c r="A41" s="83"/>
      <c r="B41" s="91" t="s">
        <v>473</v>
      </c>
      <c r="C41" s="85">
        <v>10</v>
      </c>
      <c r="D41" s="85">
        <v>9</v>
      </c>
      <c r="E41" s="86">
        <v>19</v>
      </c>
      <c r="F41" s="86">
        <v>0.96</v>
      </c>
      <c r="G41" s="90">
        <f t="shared" si="4"/>
        <v>0</v>
      </c>
      <c r="H41" s="90">
        <f t="shared" si="5"/>
        <v>164.16</v>
      </c>
      <c r="I41" s="109">
        <f t="shared" si="6"/>
        <v>0</v>
      </c>
      <c r="J41" s="90">
        <f t="shared" si="7"/>
        <v>0</v>
      </c>
      <c r="K41" s="105"/>
      <c r="L41" s="105"/>
      <c r="M41" s="105"/>
      <c r="N41" s="105"/>
      <c r="O41" s="105"/>
    </row>
    <row r="42" ht="15.75" customHeight="1" spans="1:15">
      <c r="A42" s="83"/>
      <c r="B42" s="91" t="s">
        <v>474</v>
      </c>
      <c r="C42" s="85">
        <v>8</v>
      </c>
      <c r="D42" s="85">
        <v>10</v>
      </c>
      <c r="E42" s="86">
        <v>2</v>
      </c>
      <c r="F42" s="86">
        <v>1.46</v>
      </c>
      <c r="G42" s="90">
        <f t="shared" si="4"/>
        <v>29.2</v>
      </c>
      <c r="H42" s="90">
        <f t="shared" si="5"/>
        <v>0</v>
      </c>
      <c r="I42" s="109">
        <f t="shared" si="6"/>
        <v>0</v>
      </c>
      <c r="J42" s="90">
        <f t="shared" si="7"/>
        <v>0</v>
      </c>
      <c r="K42" s="105"/>
      <c r="L42" s="105"/>
      <c r="M42" s="105"/>
      <c r="N42" s="105"/>
      <c r="O42" s="105"/>
    </row>
    <row r="43" ht="15.75" customHeight="1" spans="1:15">
      <c r="A43" s="83"/>
      <c r="B43" s="91" t="s">
        <v>475</v>
      </c>
      <c r="C43" s="85">
        <v>8</v>
      </c>
      <c r="D43" s="85">
        <v>12</v>
      </c>
      <c r="E43" s="86">
        <v>1</v>
      </c>
      <c r="F43" s="86">
        <v>1.46</v>
      </c>
      <c r="G43" s="90">
        <f t="shared" si="4"/>
        <v>17.52</v>
      </c>
      <c r="H43" s="90">
        <f t="shared" si="5"/>
        <v>0</v>
      </c>
      <c r="I43" s="109">
        <f t="shared" si="6"/>
        <v>0</v>
      </c>
      <c r="J43" s="90">
        <f t="shared" si="7"/>
        <v>0</v>
      </c>
      <c r="K43" s="105"/>
      <c r="L43" s="105"/>
      <c r="M43" s="105"/>
      <c r="N43" s="105"/>
      <c r="O43" s="105"/>
    </row>
    <row r="44" ht="15.75" customHeight="1" spans="1:15">
      <c r="A44" s="83"/>
      <c r="B44" s="91" t="s">
        <v>476</v>
      </c>
      <c r="C44" s="85">
        <v>8</v>
      </c>
      <c r="D44" s="85">
        <v>18</v>
      </c>
      <c r="E44" s="86">
        <v>1</v>
      </c>
      <c r="F44" s="86">
        <v>1.46</v>
      </c>
      <c r="G44" s="90">
        <f t="shared" si="4"/>
        <v>26.28</v>
      </c>
      <c r="H44" s="90">
        <f t="shared" si="5"/>
        <v>0</v>
      </c>
      <c r="I44" s="109">
        <f t="shared" si="6"/>
        <v>0</v>
      </c>
      <c r="J44" s="90">
        <f t="shared" si="7"/>
        <v>0</v>
      </c>
      <c r="K44" s="105"/>
      <c r="L44" s="105"/>
      <c r="M44" s="105"/>
      <c r="N44" s="105"/>
      <c r="O44" s="105"/>
    </row>
    <row r="45" ht="15.75" customHeight="1" spans="1:15">
      <c r="A45" s="83"/>
      <c r="B45" s="91" t="s">
        <v>477</v>
      </c>
      <c r="C45" s="85">
        <v>8</v>
      </c>
      <c r="D45" s="85">
        <v>7</v>
      </c>
      <c r="E45" s="86">
        <v>1</v>
      </c>
      <c r="F45" s="86">
        <v>3.43</v>
      </c>
      <c r="G45" s="90">
        <f t="shared" si="4"/>
        <v>24.01</v>
      </c>
      <c r="H45" s="90">
        <f t="shared" si="5"/>
        <v>0</v>
      </c>
      <c r="I45" s="109">
        <f t="shared" si="6"/>
        <v>0</v>
      </c>
      <c r="J45" s="90">
        <f t="shared" si="7"/>
        <v>0</v>
      </c>
      <c r="K45" s="105"/>
      <c r="L45" s="105"/>
      <c r="M45" s="105"/>
      <c r="N45" s="105"/>
      <c r="O45" s="105"/>
    </row>
    <row r="46" ht="15.75" customHeight="1" spans="1:15">
      <c r="A46" s="83"/>
      <c r="B46" s="91" t="s">
        <v>478</v>
      </c>
      <c r="C46" s="85">
        <v>12</v>
      </c>
      <c r="D46" s="85">
        <v>9</v>
      </c>
      <c r="E46" s="86">
        <v>1</v>
      </c>
      <c r="F46" s="86">
        <v>3.43</v>
      </c>
      <c r="G46" s="90">
        <f t="shared" si="4"/>
        <v>0</v>
      </c>
      <c r="H46" s="90">
        <f t="shared" si="5"/>
        <v>0</v>
      </c>
      <c r="I46" s="109">
        <f t="shared" si="6"/>
        <v>30.87</v>
      </c>
      <c r="J46" s="90">
        <f t="shared" si="7"/>
        <v>0</v>
      </c>
      <c r="K46" s="105"/>
      <c r="L46" s="105"/>
      <c r="M46" s="105"/>
      <c r="N46" s="105"/>
      <c r="O46" s="105"/>
    </row>
    <row r="47" ht="15.75" customHeight="1" spans="1:15">
      <c r="A47" s="78"/>
      <c r="B47" s="91" t="s">
        <v>475</v>
      </c>
      <c r="C47" s="85">
        <v>8</v>
      </c>
      <c r="D47" s="85">
        <v>12</v>
      </c>
      <c r="E47" s="86">
        <v>1</v>
      </c>
      <c r="F47" s="86">
        <v>1.46</v>
      </c>
      <c r="G47" s="90">
        <f t="shared" si="4"/>
        <v>17.52</v>
      </c>
      <c r="H47" s="90">
        <f t="shared" si="5"/>
        <v>0</v>
      </c>
      <c r="I47" s="109">
        <f t="shared" si="6"/>
        <v>0</v>
      </c>
      <c r="J47" s="90">
        <f t="shared" si="7"/>
        <v>0</v>
      </c>
      <c r="K47" s="105"/>
      <c r="L47" s="105"/>
      <c r="M47" s="105"/>
      <c r="N47" s="105"/>
      <c r="O47" s="105"/>
    </row>
    <row r="48" ht="15.75" customHeight="1" spans="1:15">
      <c r="A48" s="78"/>
      <c r="B48" s="91" t="s">
        <v>476</v>
      </c>
      <c r="C48" s="85">
        <v>8</v>
      </c>
      <c r="D48" s="85">
        <v>16</v>
      </c>
      <c r="E48" s="86">
        <v>1</v>
      </c>
      <c r="F48" s="86">
        <v>1.46</v>
      </c>
      <c r="G48" s="90">
        <f t="shared" si="4"/>
        <v>23.36</v>
      </c>
      <c r="H48" s="90">
        <f t="shared" si="5"/>
        <v>0</v>
      </c>
      <c r="I48" s="109">
        <f t="shared" si="6"/>
        <v>0</v>
      </c>
      <c r="J48" s="90">
        <f t="shared" si="7"/>
        <v>0</v>
      </c>
      <c r="K48" s="105"/>
      <c r="L48" s="105"/>
      <c r="M48" s="105"/>
      <c r="N48" s="105"/>
      <c r="O48" s="105"/>
    </row>
    <row r="49" ht="15.75" customHeight="1" spans="1:15">
      <c r="A49" s="78"/>
      <c r="B49" s="91" t="s">
        <v>479</v>
      </c>
      <c r="C49" s="85">
        <v>8</v>
      </c>
      <c r="D49" s="85">
        <v>7</v>
      </c>
      <c r="E49" s="86">
        <v>1</v>
      </c>
      <c r="F49" s="86">
        <v>1.46</v>
      </c>
      <c r="G49" s="90">
        <f t="shared" si="4"/>
        <v>10.22</v>
      </c>
      <c r="H49" s="90">
        <f t="shared" si="5"/>
        <v>0</v>
      </c>
      <c r="I49" s="109">
        <f t="shared" si="6"/>
        <v>0</v>
      </c>
      <c r="J49" s="90">
        <f t="shared" si="7"/>
        <v>0</v>
      </c>
      <c r="K49" s="105"/>
      <c r="L49" s="105"/>
      <c r="M49" s="105"/>
      <c r="N49" s="105"/>
      <c r="O49" s="105"/>
    </row>
    <row r="50" ht="15.75" customHeight="1" spans="1:15">
      <c r="A50" s="78"/>
      <c r="B50" s="91" t="s">
        <v>480</v>
      </c>
      <c r="C50" s="85">
        <v>12</v>
      </c>
      <c r="D50" s="85">
        <v>9</v>
      </c>
      <c r="E50" s="86">
        <v>1</v>
      </c>
      <c r="F50" s="86">
        <v>3.43</v>
      </c>
      <c r="G50" s="90">
        <f t="shared" si="4"/>
        <v>0</v>
      </c>
      <c r="H50" s="90">
        <f t="shared" si="5"/>
        <v>0</v>
      </c>
      <c r="I50" s="109">
        <f t="shared" si="6"/>
        <v>30.87</v>
      </c>
      <c r="J50" s="90">
        <f t="shared" si="7"/>
        <v>0</v>
      </c>
      <c r="K50" s="105"/>
      <c r="L50" s="105"/>
      <c r="M50" s="105"/>
      <c r="N50" s="105"/>
      <c r="O50" s="105"/>
    </row>
    <row r="51" ht="15.75" customHeight="1" spans="1:10">
      <c r="A51" s="78"/>
      <c r="B51" s="78"/>
      <c r="C51" s="92"/>
      <c r="D51" s="86"/>
      <c r="E51" s="86"/>
      <c r="F51" s="93"/>
      <c r="G51" s="90"/>
      <c r="H51" s="90"/>
      <c r="I51" s="109">
        <f t="shared" si="6"/>
        <v>0</v>
      </c>
      <c r="J51" s="90">
        <f t="shared" si="7"/>
        <v>0</v>
      </c>
    </row>
    <row r="52" ht="15.75" customHeight="1" spans="1:10">
      <c r="A52" s="78"/>
      <c r="B52" s="94" t="s">
        <v>481</v>
      </c>
      <c r="C52" s="78"/>
      <c r="D52" s="86"/>
      <c r="E52" s="86"/>
      <c r="F52" s="87"/>
      <c r="G52" s="90">
        <f>SUM(G6:G51)</f>
        <v>1820.43</v>
      </c>
      <c r="H52" s="90">
        <f t="shared" ref="H52:J52" si="8">SUM(H6:H51)</f>
        <v>3641.16</v>
      </c>
      <c r="I52" s="90">
        <f t="shared" si="8"/>
        <v>4096.3</v>
      </c>
      <c r="J52" s="90">
        <f t="shared" si="8"/>
        <v>464.64</v>
      </c>
    </row>
    <row r="53" ht="15.75" customHeight="1" spans="1:10">
      <c r="A53" s="78"/>
      <c r="B53" s="94" t="s">
        <v>482</v>
      </c>
      <c r="C53" s="78"/>
      <c r="D53" s="86"/>
      <c r="E53" s="86"/>
      <c r="F53" s="87"/>
      <c r="G53" s="95">
        <v>0.395</v>
      </c>
      <c r="H53" s="95">
        <v>0.617</v>
      </c>
      <c r="I53" s="95">
        <v>0.888</v>
      </c>
      <c r="J53" s="95">
        <v>1.58</v>
      </c>
    </row>
    <row r="54" ht="15.75" customHeight="1" spans="1:10">
      <c r="A54" s="78"/>
      <c r="B54" s="94" t="s">
        <v>483</v>
      </c>
      <c r="C54" s="78"/>
      <c r="D54" s="96"/>
      <c r="E54" s="96"/>
      <c r="F54" s="97"/>
      <c r="G54" s="98">
        <f>G52*G53</f>
        <v>719.06985</v>
      </c>
      <c r="H54" s="98">
        <f t="shared" ref="H54:J54" si="9">H52*H53</f>
        <v>2246.59572</v>
      </c>
      <c r="I54" s="98">
        <f t="shared" si="9"/>
        <v>3637.5144</v>
      </c>
      <c r="J54" s="98">
        <f t="shared" si="9"/>
        <v>734.1312</v>
      </c>
    </row>
    <row r="55" ht="15.75" customHeight="1" spans="1:10">
      <c r="A55" s="78"/>
      <c r="B55" s="94"/>
      <c r="C55" s="78"/>
      <c r="D55" s="99"/>
      <c r="E55" s="96"/>
      <c r="F55" s="100"/>
      <c r="G55" s="101"/>
      <c r="H55" s="101"/>
      <c r="I55" s="101"/>
      <c r="J55" s="101"/>
    </row>
    <row r="56" ht="15.75" customHeight="1" spans="1:10">
      <c r="A56" s="78"/>
      <c r="B56" s="94" t="s">
        <v>12</v>
      </c>
      <c r="C56" s="78"/>
      <c r="E56" s="86"/>
      <c r="F56" s="102"/>
      <c r="G56" s="103"/>
      <c r="H56" s="104"/>
      <c r="I56" s="104"/>
      <c r="J56" s="110">
        <f>SUM(G54:J54)</f>
        <v>7337.31117</v>
      </c>
    </row>
    <row r="57" ht="15.75" customHeight="1" spans="1:10">
      <c r="A57" s="78"/>
      <c r="B57" s="78"/>
      <c r="C57" s="78"/>
      <c r="D57" s="86"/>
      <c r="E57" s="86"/>
      <c r="F57" s="87"/>
      <c r="G57" s="90"/>
      <c r="H57" s="90"/>
      <c r="I57" s="109"/>
      <c r="J57" s="90"/>
    </row>
    <row r="58" ht="15.75" customHeight="1" spans="1:10">
      <c r="A58" s="78"/>
      <c r="B58" s="78"/>
      <c r="C58" s="78"/>
      <c r="D58" s="86"/>
      <c r="E58" s="86"/>
      <c r="F58" s="87"/>
      <c r="G58" s="90"/>
      <c r="H58" s="90"/>
      <c r="I58" s="109"/>
      <c r="J58" s="90"/>
    </row>
    <row r="59" ht="15.75" customHeight="1"/>
    <row r="60" ht="15.75" customHeight="1" spans="2:2">
      <c r="B60" s="91"/>
    </row>
    <row r="61" ht="15.75" customHeight="1" spans="2:2">
      <c r="B61" s="91"/>
    </row>
    <row r="62" ht="15.75" customHeight="1" spans="2:2">
      <c r="B62" s="91"/>
    </row>
    <row r="63" ht="15.75" customHeight="1" spans="2:2">
      <c r="B63" s="91"/>
    </row>
    <row r="64" ht="15.75" customHeight="1" spans="2:2">
      <c r="B64" s="91"/>
    </row>
    <row r="65" ht="15.75" customHeight="1" spans="2:2">
      <c r="B65" s="91"/>
    </row>
    <row r="66" ht="15.75" customHeight="1" spans="2:2">
      <c r="B66" s="91"/>
    </row>
    <row r="67" ht="15.75" customHeight="1" spans="2:2">
      <c r="B67" s="91"/>
    </row>
    <row r="68" ht="15.75" customHeight="1" spans="2:2">
      <c r="B68" s="91"/>
    </row>
    <row r="69" ht="15.75" customHeight="1" spans="2:2">
      <c r="B69" s="91"/>
    </row>
    <row r="70" ht="15.75" customHeight="1" spans="2:2">
      <c r="B70" s="91"/>
    </row>
    <row r="71" ht="15.75" customHeight="1" spans="2:2">
      <c r="B71" s="91"/>
    </row>
    <row r="72" ht="15.75" customHeight="1" spans="2:2">
      <c r="B72" s="91"/>
    </row>
    <row r="73" ht="15.75" customHeight="1" spans="2:2">
      <c r="B73" s="91"/>
    </row>
    <row r="74" ht="15.75" customHeight="1" spans="2:2">
      <c r="B74" s="91"/>
    </row>
    <row r="75" ht="15.75" customHeight="1" spans="2:2">
      <c r="B75" s="91"/>
    </row>
    <row r="76" ht="15.75" customHeight="1" spans="2:2">
      <c r="B76" s="91"/>
    </row>
    <row r="77" ht="15.75" customHeight="1" spans="2:2">
      <c r="B77" s="91"/>
    </row>
    <row r="78" ht="15.75" customHeight="1" spans="2:2">
      <c r="B78" s="91"/>
    </row>
    <row r="79" ht="15.75" customHeight="1" spans="2:2">
      <c r="B79" s="91"/>
    </row>
    <row r="80" ht="15.75" customHeight="1" spans="2:2">
      <c r="B80" s="91"/>
    </row>
    <row r="81" ht="15.75" customHeight="1" spans="2:2">
      <c r="B81" s="91"/>
    </row>
    <row r="82" ht="15.75" customHeight="1" spans="2:2">
      <c r="B82" s="91"/>
    </row>
    <row r="83" ht="15.75" customHeight="1" spans="2:2">
      <c r="B83" s="91"/>
    </row>
    <row r="84" ht="15.75" customHeight="1" spans="2:2">
      <c r="B84" s="91"/>
    </row>
    <row r="85" ht="15.75" customHeight="1" spans="2:2">
      <c r="B85" s="91"/>
    </row>
    <row r="86" ht="15.75" customHeight="1" spans="2:2">
      <c r="B86" s="91"/>
    </row>
    <row r="87" ht="15.75" customHeight="1" spans="2:2">
      <c r="B87" s="91"/>
    </row>
    <row r="88" ht="15.75" customHeight="1" spans="2:2">
      <c r="B88" s="91"/>
    </row>
    <row r="89" ht="15.75" customHeight="1" spans="2:2">
      <c r="B89" s="91"/>
    </row>
    <row r="90" ht="15.75" customHeight="1" spans="2:2">
      <c r="B90" s="91"/>
    </row>
    <row r="91" ht="15.75" customHeight="1" spans="2:2">
      <c r="B91" s="91"/>
    </row>
    <row r="92" ht="15.75" customHeight="1" spans="2:2">
      <c r="B92" s="91"/>
    </row>
    <row r="93" ht="15.75" customHeight="1" spans="2:2">
      <c r="B93" s="91"/>
    </row>
    <row r="94" ht="15.75" customHeight="1" spans="2:2">
      <c r="B94" s="91"/>
    </row>
    <row r="95" ht="15.75" customHeight="1" spans="2:2">
      <c r="B95" s="91"/>
    </row>
    <row r="96" ht="15.75" customHeight="1" spans="2:2">
      <c r="B96" s="91"/>
    </row>
    <row r="97" ht="15.75" customHeight="1" spans="2:2">
      <c r="B97" s="91"/>
    </row>
    <row r="98" ht="15.75" customHeight="1" spans="2:2">
      <c r="B98" s="91"/>
    </row>
    <row r="99" ht="15.75" customHeight="1" spans="2:2">
      <c r="B99" s="91"/>
    </row>
    <row r="100" ht="15.75" customHeight="1" spans="2:2">
      <c r="B100" s="91"/>
    </row>
    <row r="101" ht="15.75" customHeight="1" spans="2:2">
      <c r="B101" s="91"/>
    </row>
    <row r="102" ht="15.75" customHeight="1" spans="2:2">
      <c r="B102" s="91"/>
    </row>
    <row r="103" ht="15.75" customHeight="1" spans="2:2">
      <c r="B103" s="91"/>
    </row>
    <row r="104" ht="15.75" customHeight="1" spans="2:2">
      <c r="B104" s="91"/>
    </row>
    <row r="105" ht="15.75" customHeight="1" spans="2:2">
      <c r="B105" s="91"/>
    </row>
    <row r="106" ht="15.75" customHeight="1" spans="2:2">
      <c r="B106" s="91"/>
    </row>
    <row r="107" ht="15.75" customHeight="1" spans="2:2">
      <c r="B107" s="91"/>
    </row>
    <row r="108" ht="15.75" customHeight="1" spans="2:2">
      <c r="B108" s="91"/>
    </row>
    <row r="109" ht="15.75" customHeight="1" spans="2:2">
      <c r="B109" s="91"/>
    </row>
    <row r="110" ht="15.75" customHeight="1" spans="2:2">
      <c r="B110" s="91"/>
    </row>
    <row r="111" ht="15.75" customHeight="1" spans="2:2">
      <c r="B111" s="91"/>
    </row>
    <row r="112" ht="15.75" customHeight="1" spans="2:2">
      <c r="B112" s="91"/>
    </row>
    <row r="113" ht="15.75" customHeight="1" spans="2:2">
      <c r="B113" s="91"/>
    </row>
    <row r="114" ht="15.75" customHeight="1" spans="2:2">
      <c r="B114" s="91"/>
    </row>
    <row r="115" ht="15.75" customHeight="1" spans="2:2">
      <c r="B115" s="91"/>
    </row>
    <row r="116" ht="15.75" customHeight="1" spans="2:2">
      <c r="B116" s="91"/>
    </row>
    <row r="117" ht="15.75" customHeight="1" spans="2:2">
      <c r="B117" s="91"/>
    </row>
    <row r="118" ht="15.75" customHeight="1" spans="2:2">
      <c r="B118" s="91"/>
    </row>
    <row r="119" ht="15.75" customHeight="1" spans="2:2">
      <c r="B119" s="91"/>
    </row>
    <row r="120" ht="15.75" customHeight="1" spans="2:2">
      <c r="B120" s="91"/>
    </row>
    <row r="121" ht="15.75" customHeight="1" spans="2:2">
      <c r="B121" s="91"/>
    </row>
    <row r="122" ht="15.75" customHeight="1" spans="2:2">
      <c r="B122" s="91"/>
    </row>
    <row r="123" ht="15.75" customHeight="1" spans="2:2">
      <c r="B123" s="91"/>
    </row>
    <row r="124" ht="15.75" customHeight="1" spans="2:2">
      <c r="B124" s="91"/>
    </row>
    <row r="125" ht="15.75" customHeight="1" spans="2:2">
      <c r="B125" s="91"/>
    </row>
    <row r="126" ht="15.75" customHeight="1" spans="2:2">
      <c r="B126" s="91"/>
    </row>
    <row r="127" ht="15.75" customHeight="1" spans="2:2">
      <c r="B127" s="91"/>
    </row>
    <row r="128" ht="15.75" customHeight="1" spans="2:2">
      <c r="B128" s="91"/>
    </row>
    <row r="129" ht="15.75" customHeight="1" spans="2:2">
      <c r="B129" s="91"/>
    </row>
    <row r="130" ht="15.75" customHeight="1" spans="2:2">
      <c r="B130" s="91"/>
    </row>
    <row r="131" ht="15.75" customHeight="1" spans="2:2">
      <c r="B131" s="91"/>
    </row>
    <row r="132" ht="15.75" customHeight="1" spans="2:2">
      <c r="B132" s="91"/>
    </row>
    <row r="133" ht="15.75" customHeight="1" spans="2:2">
      <c r="B133" s="91"/>
    </row>
    <row r="134" ht="15.75" customHeight="1" spans="2:2">
      <c r="B134" s="91"/>
    </row>
    <row r="135" ht="15.75" customHeight="1" spans="2:2">
      <c r="B135" s="91"/>
    </row>
    <row r="136" ht="15.75" customHeight="1" spans="2:2">
      <c r="B136" s="91"/>
    </row>
    <row r="137" ht="15.75" customHeight="1" spans="2:2">
      <c r="B137" s="91"/>
    </row>
    <row r="138" ht="15.75" customHeight="1" spans="2:2">
      <c r="B138" s="91"/>
    </row>
    <row r="139" ht="15.75" customHeight="1" spans="2:2">
      <c r="B139" s="91"/>
    </row>
    <row r="140" ht="15.75" customHeight="1" spans="2:2">
      <c r="B140" s="91"/>
    </row>
    <row r="141" ht="15.75" customHeight="1" spans="2:2">
      <c r="B141" s="91"/>
    </row>
    <row r="142" ht="15.75" customHeight="1" spans="2:2">
      <c r="B142" s="91"/>
    </row>
    <row r="143" ht="15.75" customHeight="1" spans="2:2">
      <c r="B143" s="91"/>
    </row>
    <row r="144" ht="15.75" customHeight="1" spans="2:2">
      <c r="B144" s="91"/>
    </row>
    <row r="145" ht="15.75" customHeight="1" spans="2:2">
      <c r="B145" s="91"/>
    </row>
    <row r="146" ht="15.75" customHeight="1" spans="2:2">
      <c r="B146" s="91"/>
    </row>
    <row r="147" ht="15.75" customHeight="1" spans="2:2">
      <c r="B147" s="91"/>
    </row>
    <row r="148" ht="15.75" customHeight="1" spans="2:2">
      <c r="B148" s="91"/>
    </row>
    <row r="149" ht="15.75" customHeight="1" spans="2:2">
      <c r="B149" s="91"/>
    </row>
    <row r="150" ht="15.75" customHeight="1" spans="2:2">
      <c r="B150" s="91"/>
    </row>
    <row r="151" ht="15.75" customHeight="1" spans="2:2">
      <c r="B151" s="91"/>
    </row>
    <row r="152" ht="15.75" customHeight="1" spans="2:2">
      <c r="B152" s="91"/>
    </row>
    <row r="153" ht="15.75" customHeight="1" spans="2:2">
      <c r="B153" s="91"/>
    </row>
    <row r="154" ht="15.75" customHeight="1" spans="2:2">
      <c r="B154" s="91"/>
    </row>
    <row r="155" ht="15.75" customHeight="1" spans="2:2">
      <c r="B155" s="91"/>
    </row>
    <row r="156" ht="15.75" customHeight="1" spans="2:2">
      <c r="B156" s="91"/>
    </row>
    <row r="157" ht="15.75" customHeight="1" spans="2:2">
      <c r="B157" s="91"/>
    </row>
    <row r="158" ht="15.75" customHeight="1" spans="2:2">
      <c r="B158" s="91"/>
    </row>
    <row r="159" ht="15.75" customHeight="1" spans="2:2">
      <c r="B159" s="91"/>
    </row>
    <row r="160" ht="15.75" customHeight="1" spans="2:2">
      <c r="B160" s="91"/>
    </row>
    <row r="161" ht="15.75" customHeight="1" spans="2:2">
      <c r="B161" s="91"/>
    </row>
    <row r="162" ht="15.75" customHeight="1" spans="2:2">
      <c r="B162" s="91"/>
    </row>
    <row r="163" ht="15.75" customHeight="1" spans="2:2">
      <c r="B163" s="91"/>
    </row>
    <row r="164" ht="15.75" customHeight="1" spans="2:2">
      <c r="B164" s="91"/>
    </row>
    <row r="165" ht="15.75" customHeight="1" spans="2:2">
      <c r="B165" s="91"/>
    </row>
    <row r="166" ht="15.75" customHeight="1" spans="2:2">
      <c r="B166" s="91"/>
    </row>
    <row r="167" ht="15.75" customHeight="1" spans="2:2">
      <c r="B167" s="91"/>
    </row>
    <row r="168" ht="15.75" customHeight="1" spans="2:2">
      <c r="B168" s="91"/>
    </row>
    <row r="169" ht="15.75" customHeight="1" spans="2:2">
      <c r="B169" s="91"/>
    </row>
    <row r="170" ht="15.75" customHeight="1" spans="2:2">
      <c r="B170" s="91"/>
    </row>
    <row r="171" ht="15.75" customHeight="1" spans="2:2">
      <c r="B171" s="91"/>
    </row>
    <row r="172" ht="15.75" customHeight="1" spans="2:2">
      <c r="B172" s="91"/>
    </row>
    <row r="173" ht="15.75" customHeight="1" spans="2:2">
      <c r="B173" s="91"/>
    </row>
    <row r="174" ht="15.75" customHeight="1" spans="2:2">
      <c r="B174" s="91"/>
    </row>
    <row r="175" ht="15.75" customHeight="1" spans="2:2">
      <c r="B175" s="91"/>
    </row>
    <row r="176" ht="15.75" customHeight="1" spans="2:2">
      <c r="B176" s="91"/>
    </row>
    <row r="177" ht="15.75" customHeight="1" spans="2:2">
      <c r="B177" s="91"/>
    </row>
    <row r="178" ht="15.75" customHeight="1" spans="2:2">
      <c r="B178" s="91"/>
    </row>
    <row r="179" ht="15.75" customHeight="1" spans="2:2">
      <c r="B179" s="91"/>
    </row>
    <row r="180" ht="15.75" customHeight="1" spans="2:2">
      <c r="B180" s="91"/>
    </row>
    <row r="181" ht="15.75" customHeight="1" spans="2:2">
      <c r="B181" s="91"/>
    </row>
    <row r="182" ht="15.75" customHeight="1" spans="2:2">
      <c r="B182" s="91"/>
    </row>
    <row r="183" ht="15.75" customHeight="1" spans="2:2">
      <c r="B183" s="91"/>
    </row>
    <row r="184" ht="15.75" customHeight="1" spans="2:2">
      <c r="B184" s="91"/>
    </row>
    <row r="185" ht="15.75" customHeight="1" spans="2:2">
      <c r="B185" s="91"/>
    </row>
    <row r="186" ht="15.75" customHeight="1" spans="2:2">
      <c r="B186" s="91"/>
    </row>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sheetData>
  <mergeCells count="7">
    <mergeCell ref="A1:J1"/>
    <mergeCell ref="G2:J2"/>
    <mergeCell ref="A2:A3"/>
    <mergeCell ref="B2:B3"/>
    <mergeCell ref="C2:C3"/>
    <mergeCell ref="D2:D3"/>
    <mergeCell ref="E2:E3"/>
  </mergeCells>
  <pageMargins left="0.7" right="0.7" top="0.75" bottom="0.75" header="0.3" footer="0.3"/>
  <pageSetup paperSize="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9"/>
  <sheetViews>
    <sheetView view="pageBreakPreview" zoomScale="90" zoomScaleNormal="70" workbookViewId="0">
      <selection activeCell="B15" sqref="B15"/>
    </sheetView>
  </sheetViews>
  <sheetFormatPr defaultColWidth="13.8190476190476" defaultRowHeight="12.75"/>
  <cols>
    <col min="1" max="1" width="9.26666666666667" style="3" customWidth="1"/>
    <col min="2" max="2" width="61" style="47" customWidth="1"/>
    <col min="3" max="16384" width="13.8190476190476" style="3"/>
  </cols>
  <sheetData>
    <row r="1" ht="42" customHeight="1" spans="1:8">
      <c r="A1" s="48" t="s">
        <v>434</v>
      </c>
      <c r="B1" s="48"/>
      <c r="C1" s="48"/>
      <c r="D1" s="48"/>
      <c r="E1" s="48"/>
      <c r="F1" s="48"/>
      <c r="G1" s="48"/>
      <c r="H1" s="48"/>
    </row>
    <row r="2" ht="35" customHeight="1" spans="1:8">
      <c r="A2" s="49" t="s">
        <v>484</v>
      </c>
      <c r="B2" s="50"/>
      <c r="C2" s="50"/>
      <c r="D2" s="50"/>
      <c r="E2" s="50"/>
      <c r="F2" s="50"/>
      <c r="G2" s="50"/>
      <c r="H2" s="50"/>
    </row>
    <row r="3" s="43" customFormat="1" ht="41.5" customHeight="1" spans="1:28">
      <c r="A3" s="51" t="s">
        <v>485</v>
      </c>
      <c r="B3" s="51" t="s">
        <v>436</v>
      </c>
      <c r="C3" s="51" t="s">
        <v>381</v>
      </c>
      <c r="D3" s="51" t="s">
        <v>129</v>
      </c>
      <c r="E3" s="51" t="s">
        <v>486</v>
      </c>
      <c r="F3" s="51" t="s">
        <v>408</v>
      </c>
      <c r="G3" s="51" t="s">
        <v>487</v>
      </c>
      <c r="H3" s="51" t="s">
        <v>488</v>
      </c>
      <c r="I3" s="68"/>
      <c r="J3" s="68"/>
      <c r="K3" s="68"/>
      <c r="L3" s="68"/>
      <c r="M3" s="68"/>
      <c r="N3" s="68"/>
      <c r="O3" s="68"/>
      <c r="P3" s="68"/>
      <c r="Q3" s="68"/>
      <c r="R3" s="68"/>
      <c r="S3" s="68"/>
      <c r="T3" s="68"/>
      <c r="U3" s="68"/>
      <c r="V3" s="68"/>
      <c r="W3" s="68"/>
      <c r="X3" s="68"/>
      <c r="Y3" s="68"/>
      <c r="Z3" s="68"/>
      <c r="AA3" s="68"/>
      <c r="AB3" s="68"/>
    </row>
    <row r="4" s="44" customFormat="1" ht="54" customHeight="1" spans="1:8">
      <c r="A4" s="16">
        <v>10.07</v>
      </c>
      <c r="B4" s="52" t="s">
        <v>489</v>
      </c>
      <c r="C4" s="11" t="s">
        <v>55</v>
      </c>
      <c r="D4" s="53"/>
      <c r="E4" s="53"/>
      <c r="F4" s="53"/>
      <c r="G4" s="53"/>
      <c r="H4" s="53"/>
    </row>
    <row r="5" s="45" customFormat="1" spans="1:28">
      <c r="A5" s="54"/>
      <c r="B5" s="55" t="s">
        <v>490</v>
      </c>
      <c r="C5" s="54"/>
      <c r="D5" s="56" t="s">
        <v>389</v>
      </c>
      <c r="E5" s="56" t="s">
        <v>491</v>
      </c>
      <c r="F5" s="56"/>
      <c r="G5" s="56" t="s">
        <v>492</v>
      </c>
      <c r="H5" s="46"/>
      <c r="I5" s="69"/>
      <c r="J5" s="69"/>
      <c r="K5" s="69"/>
      <c r="L5" s="69"/>
      <c r="M5" s="69"/>
      <c r="N5" s="69"/>
      <c r="O5" s="69"/>
      <c r="P5" s="69"/>
      <c r="Q5" s="69"/>
      <c r="R5" s="69"/>
      <c r="S5" s="69"/>
      <c r="T5" s="69"/>
      <c r="U5" s="69"/>
      <c r="V5" s="69"/>
      <c r="W5" s="69"/>
      <c r="X5" s="69"/>
      <c r="Y5" s="69"/>
      <c r="Z5" s="69"/>
      <c r="AA5" s="69"/>
      <c r="AB5" s="69"/>
    </row>
    <row r="6" s="46" customFormat="1" spans="1:28">
      <c r="A6" s="54"/>
      <c r="B6" s="57" t="s">
        <v>493</v>
      </c>
      <c r="C6" s="58" t="s">
        <v>55</v>
      </c>
      <c r="D6" s="59">
        <v>2</v>
      </c>
      <c r="E6" s="60">
        <v>1.9</v>
      </c>
      <c r="F6" s="60"/>
      <c r="G6" s="60">
        <v>30</v>
      </c>
      <c r="H6" s="60">
        <f>PRODUCT(D6:G6)</f>
        <v>114</v>
      </c>
      <c r="I6" s="69"/>
      <c r="J6" s="69"/>
      <c r="K6" s="69"/>
      <c r="L6" s="69"/>
      <c r="M6" s="69"/>
      <c r="N6" s="69"/>
      <c r="O6" s="69"/>
      <c r="P6" s="69"/>
      <c r="Q6" s="69"/>
      <c r="R6" s="69"/>
      <c r="S6" s="69"/>
      <c r="T6" s="69"/>
      <c r="U6" s="69"/>
      <c r="V6" s="69"/>
      <c r="W6" s="69"/>
      <c r="X6" s="69"/>
      <c r="Y6" s="69"/>
      <c r="Z6" s="69"/>
      <c r="AA6" s="69"/>
      <c r="AB6" s="69"/>
    </row>
    <row r="7" s="46" customFormat="1" spans="1:28">
      <c r="A7" s="54"/>
      <c r="B7" s="57" t="s">
        <v>494</v>
      </c>
      <c r="C7" s="58" t="s">
        <v>55</v>
      </c>
      <c r="D7" s="59">
        <v>3</v>
      </c>
      <c r="E7" s="60">
        <v>1.8</v>
      </c>
      <c r="F7" s="60"/>
      <c r="G7" s="60">
        <v>13.1</v>
      </c>
      <c r="H7" s="60">
        <f>PRODUCT(D7:G7)</f>
        <v>70.74</v>
      </c>
      <c r="I7" s="69"/>
      <c r="J7" s="69"/>
      <c r="K7" s="69"/>
      <c r="L7" s="69"/>
      <c r="M7" s="69"/>
      <c r="N7" s="69"/>
      <c r="O7" s="69"/>
      <c r="P7" s="69"/>
      <c r="Q7" s="69"/>
      <c r="R7" s="69"/>
      <c r="S7" s="69"/>
      <c r="T7" s="69"/>
      <c r="U7" s="69"/>
      <c r="V7" s="69"/>
      <c r="W7" s="69"/>
      <c r="X7" s="69"/>
      <c r="Y7" s="69"/>
      <c r="Z7" s="69"/>
      <c r="AA7" s="69"/>
      <c r="AB7" s="69"/>
    </row>
    <row r="8" s="46" customFormat="1" spans="1:28">
      <c r="A8" s="54"/>
      <c r="B8" s="57" t="s">
        <v>495</v>
      </c>
      <c r="C8" s="58" t="s">
        <v>55</v>
      </c>
      <c r="D8" s="59">
        <v>2</v>
      </c>
      <c r="E8" s="60">
        <v>2.62</v>
      </c>
      <c r="F8" s="60"/>
      <c r="G8" s="60">
        <v>13.1</v>
      </c>
      <c r="H8" s="60">
        <f>PRODUCT(D8:G8)</f>
        <v>68.644</v>
      </c>
      <c r="I8" s="69"/>
      <c r="J8" s="69"/>
      <c r="K8" s="69"/>
      <c r="L8" s="69"/>
      <c r="M8" s="69"/>
      <c r="N8" s="69"/>
      <c r="O8" s="69"/>
      <c r="P8" s="69"/>
      <c r="Q8" s="69"/>
      <c r="R8" s="69"/>
      <c r="S8" s="69"/>
      <c r="T8" s="69"/>
      <c r="U8" s="69"/>
      <c r="V8" s="69"/>
      <c r="W8" s="69"/>
      <c r="X8" s="69"/>
      <c r="Y8" s="69"/>
      <c r="Z8" s="69"/>
      <c r="AA8" s="69"/>
      <c r="AB8" s="69"/>
    </row>
    <row r="9" s="46" customFormat="1" spans="1:28">
      <c r="A9" s="54"/>
      <c r="B9" s="57" t="s">
        <v>496</v>
      </c>
      <c r="C9" s="58" t="s">
        <v>55</v>
      </c>
      <c r="D9" s="59">
        <f>2*10</f>
        <v>20</v>
      </c>
      <c r="E9" s="60">
        <v>1</v>
      </c>
      <c r="F9" s="60"/>
      <c r="G9" s="60">
        <v>1.36</v>
      </c>
      <c r="H9" s="60">
        <f>PRODUCT(D9:G9)</f>
        <v>27.2</v>
      </c>
      <c r="I9" s="69"/>
      <c r="J9" s="69"/>
      <c r="K9" s="69"/>
      <c r="L9" s="69"/>
      <c r="M9" s="69"/>
      <c r="N9" s="69"/>
      <c r="O9" s="69"/>
      <c r="P9" s="69"/>
      <c r="Q9" s="69"/>
      <c r="R9" s="69"/>
      <c r="S9" s="69"/>
      <c r="T9" s="69"/>
      <c r="U9" s="69"/>
      <c r="V9" s="69"/>
      <c r="W9" s="69"/>
      <c r="X9" s="69"/>
      <c r="Y9" s="69"/>
      <c r="Z9" s="69"/>
      <c r="AA9" s="69"/>
      <c r="AB9" s="69"/>
    </row>
    <row r="10" s="46" customFormat="1" spans="1:28">
      <c r="A10" s="54"/>
      <c r="B10" s="57" t="s">
        <v>497</v>
      </c>
      <c r="C10" s="58" t="s">
        <v>55</v>
      </c>
      <c r="D10" s="59">
        <v>2</v>
      </c>
      <c r="E10" s="60">
        <v>1.9</v>
      </c>
      <c r="F10" s="60"/>
      <c r="G10" s="60">
        <v>2.28</v>
      </c>
      <c r="H10" s="60">
        <f>PRODUCT(D10:G10)</f>
        <v>8.664</v>
      </c>
      <c r="I10" s="69"/>
      <c r="J10" s="69"/>
      <c r="K10" s="69"/>
      <c r="L10" s="69"/>
      <c r="M10" s="69"/>
      <c r="N10" s="69"/>
      <c r="O10" s="69"/>
      <c r="P10" s="69"/>
      <c r="Q10" s="69"/>
      <c r="R10" s="69"/>
      <c r="S10" s="69"/>
      <c r="T10" s="69"/>
      <c r="U10" s="69"/>
      <c r="V10" s="69"/>
      <c r="W10" s="69"/>
      <c r="X10" s="69"/>
      <c r="Y10" s="69"/>
      <c r="Z10" s="69"/>
      <c r="AA10" s="69"/>
      <c r="AB10" s="69"/>
    </row>
    <row r="11" s="46" customFormat="1" spans="1:28">
      <c r="A11" s="54"/>
      <c r="B11" s="55" t="s">
        <v>498</v>
      </c>
      <c r="C11" s="61"/>
      <c r="H11" s="56">
        <f>SUM(H6:H10)</f>
        <v>289.248</v>
      </c>
      <c r="I11" s="69"/>
      <c r="J11" s="69"/>
      <c r="K11" s="69"/>
      <c r="L11" s="69"/>
      <c r="M11" s="69"/>
      <c r="N11" s="69"/>
      <c r="O11" s="69"/>
      <c r="P11" s="69"/>
      <c r="Q11" s="69"/>
      <c r="R11" s="69"/>
      <c r="S11" s="69"/>
      <c r="T11" s="69"/>
      <c r="U11" s="69"/>
      <c r="V11" s="69"/>
      <c r="W11" s="69"/>
      <c r="X11" s="69"/>
      <c r="Y11" s="69"/>
      <c r="Z11" s="69"/>
      <c r="AA11" s="69"/>
      <c r="AB11" s="69"/>
    </row>
    <row r="12" s="46" customFormat="1" spans="1:28">
      <c r="A12" s="54"/>
      <c r="B12" s="62"/>
      <c r="C12" s="11"/>
      <c r="I12" s="69"/>
      <c r="J12" s="69"/>
      <c r="K12" s="69"/>
      <c r="L12" s="69"/>
      <c r="M12" s="69"/>
      <c r="N12" s="69"/>
      <c r="O12" s="69"/>
      <c r="P12" s="69"/>
      <c r="Q12" s="69"/>
      <c r="R12" s="69"/>
      <c r="S12" s="69"/>
      <c r="T12" s="69"/>
      <c r="U12" s="69"/>
      <c r="V12" s="69"/>
      <c r="W12" s="69"/>
      <c r="X12" s="69"/>
      <c r="Y12" s="69"/>
      <c r="Z12" s="69"/>
      <c r="AA12" s="69"/>
      <c r="AB12" s="69"/>
    </row>
    <row r="13" s="46" customFormat="1" spans="1:28">
      <c r="A13" s="54"/>
      <c r="B13" s="55" t="s">
        <v>499</v>
      </c>
      <c r="C13" s="46" t="s">
        <v>55</v>
      </c>
      <c r="D13" s="46">
        <v>5</v>
      </c>
      <c r="E13" s="46" t="s">
        <v>500</v>
      </c>
      <c r="F13" s="46" t="s">
        <v>500</v>
      </c>
      <c r="G13" s="46">
        <f>H11</f>
        <v>289.248</v>
      </c>
      <c r="H13" s="56">
        <f>PRODUCT(D13:G13)</f>
        <v>1446.24</v>
      </c>
      <c r="I13" s="69"/>
      <c r="J13" s="69"/>
      <c r="K13" s="69"/>
      <c r="L13" s="69"/>
      <c r="M13" s="69"/>
      <c r="N13" s="69"/>
      <c r="O13" s="69"/>
      <c r="P13" s="69"/>
      <c r="Q13" s="69"/>
      <c r="R13" s="69"/>
      <c r="S13" s="69"/>
      <c r="T13" s="69"/>
      <c r="U13" s="69"/>
      <c r="V13" s="69"/>
      <c r="W13" s="69"/>
      <c r="X13" s="69"/>
      <c r="Y13" s="69"/>
      <c r="Z13" s="69"/>
      <c r="AA13" s="69"/>
      <c r="AB13" s="69"/>
    </row>
    <row r="14" s="46" customFormat="1" spans="1:28">
      <c r="A14" s="54"/>
      <c r="B14" s="62"/>
      <c r="I14" s="69"/>
      <c r="J14" s="69"/>
      <c r="K14" s="69"/>
      <c r="L14" s="69"/>
      <c r="M14" s="69"/>
      <c r="N14" s="69"/>
      <c r="O14" s="69"/>
      <c r="P14" s="69"/>
      <c r="Q14" s="69"/>
      <c r="R14" s="69"/>
      <c r="S14" s="69"/>
      <c r="T14" s="69"/>
      <c r="U14" s="69"/>
      <c r="V14" s="69"/>
      <c r="W14" s="69"/>
      <c r="X14" s="69"/>
      <c r="Y14" s="69"/>
      <c r="Z14" s="69"/>
      <c r="AA14" s="69"/>
      <c r="AB14" s="69"/>
    </row>
    <row r="15" s="46" customFormat="1" ht="38.25" spans="1:28">
      <c r="A15" s="54">
        <v>10.16</v>
      </c>
      <c r="B15" s="63" t="s">
        <v>501</v>
      </c>
      <c r="C15" s="11"/>
      <c r="I15" s="69"/>
      <c r="J15" s="69"/>
      <c r="K15" s="69"/>
      <c r="L15" s="69"/>
      <c r="M15" s="69"/>
      <c r="N15" s="69"/>
      <c r="O15" s="69"/>
      <c r="P15" s="69"/>
      <c r="Q15" s="69"/>
      <c r="R15" s="69"/>
      <c r="S15" s="69"/>
      <c r="T15" s="69"/>
      <c r="U15" s="69"/>
      <c r="V15" s="69"/>
      <c r="W15" s="69"/>
      <c r="X15" s="69"/>
      <c r="Y15" s="69"/>
      <c r="Z15" s="69"/>
      <c r="AA15" s="69"/>
      <c r="AB15" s="69"/>
    </row>
    <row r="16" s="46" customFormat="1" ht="25.5" spans="1:28">
      <c r="A16" s="54" t="s">
        <v>24</v>
      </c>
      <c r="B16" s="64" t="s">
        <v>82</v>
      </c>
      <c r="C16" s="11" t="s">
        <v>55</v>
      </c>
      <c r="I16" s="69"/>
      <c r="J16" s="69"/>
      <c r="K16" s="69"/>
      <c r="L16" s="69"/>
      <c r="M16" s="69"/>
      <c r="N16" s="69"/>
      <c r="O16" s="69"/>
      <c r="P16" s="69"/>
      <c r="Q16" s="69"/>
      <c r="R16" s="69"/>
      <c r="S16" s="69"/>
      <c r="T16" s="69"/>
      <c r="U16" s="69"/>
      <c r="V16" s="69"/>
      <c r="W16" s="69"/>
      <c r="X16" s="69"/>
      <c r="Y16" s="69"/>
      <c r="Z16" s="69"/>
      <c r="AA16" s="69"/>
      <c r="AB16" s="69"/>
    </row>
    <row r="17" s="46" customFormat="1" spans="1:28">
      <c r="A17" s="54"/>
      <c r="B17" s="62"/>
      <c r="C17" s="54"/>
      <c r="G17" s="65" t="s">
        <v>502</v>
      </c>
      <c r="I17" s="69"/>
      <c r="J17" s="69"/>
      <c r="K17" s="69"/>
      <c r="L17" s="69"/>
      <c r="M17" s="69"/>
      <c r="N17" s="69"/>
      <c r="O17" s="69"/>
      <c r="P17" s="69"/>
      <c r="Q17" s="69"/>
      <c r="R17" s="69"/>
      <c r="S17" s="69"/>
      <c r="T17" s="69"/>
      <c r="U17" s="69"/>
      <c r="V17" s="69"/>
      <c r="W17" s="69"/>
      <c r="X17" s="69"/>
      <c r="Y17" s="69"/>
      <c r="Z17" s="69"/>
      <c r="AA17" s="69"/>
      <c r="AB17" s="69"/>
    </row>
    <row r="18" s="46" customFormat="1" spans="1:28">
      <c r="A18" s="54"/>
      <c r="B18" s="57" t="s">
        <v>503</v>
      </c>
      <c r="C18" s="66" t="s">
        <v>55</v>
      </c>
      <c r="D18" s="59">
        <f>1*5</f>
        <v>5</v>
      </c>
      <c r="E18" s="59">
        <v>1.9</v>
      </c>
      <c r="F18" s="59">
        <v>1.8</v>
      </c>
      <c r="G18" s="67">
        <v>32</v>
      </c>
      <c r="H18" s="67">
        <f>PRODUCT(D18:G18)</f>
        <v>547.2</v>
      </c>
      <c r="I18" s="69"/>
      <c r="J18" s="69"/>
      <c r="K18" s="69"/>
      <c r="L18" s="69"/>
      <c r="M18" s="69"/>
      <c r="N18" s="69"/>
      <c r="O18" s="69"/>
      <c r="P18" s="69"/>
      <c r="Q18" s="69"/>
      <c r="R18" s="69"/>
      <c r="S18" s="69"/>
      <c r="T18" s="69"/>
      <c r="U18" s="69"/>
      <c r="V18" s="69"/>
      <c r="W18" s="69"/>
      <c r="X18" s="69"/>
      <c r="Y18" s="69"/>
      <c r="Z18" s="69"/>
      <c r="AA18" s="69"/>
      <c r="AB18" s="69"/>
    </row>
    <row r="19" s="46" customFormat="1" spans="1:28">
      <c r="A19" s="54"/>
      <c r="B19" s="62"/>
      <c r="I19" s="69"/>
      <c r="J19" s="69"/>
      <c r="K19" s="69"/>
      <c r="L19" s="69"/>
      <c r="M19" s="69"/>
      <c r="N19" s="69"/>
      <c r="O19" s="69"/>
      <c r="P19" s="69"/>
      <c r="Q19" s="69"/>
      <c r="R19" s="69"/>
      <c r="S19" s="69"/>
      <c r="T19" s="69"/>
      <c r="U19" s="69"/>
      <c r="V19" s="69"/>
      <c r="W19" s="69"/>
      <c r="X19" s="69"/>
      <c r="Y19" s="69"/>
      <c r="Z19" s="69"/>
      <c r="AA19" s="69"/>
      <c r="AB19" s="69"/>
    </row>
  </sheetData>
  <mergeCells count="2">
    <mergeCell ref="A1:H1"/>
    <mergeCell ref="A2:H2"/>
  </mergeCells>
  <pageMargins left="0.7" right="0.7" top="0.75" bottom="0.75" header="0.3" footer="0.3"/>
  <pageSetup paperSize="1" scale="57"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view="pageBreakPreview" zoomScale="93" zoomScaleNormal="96" workbookViewId="0">
      <selection activeCell="K9" sqref="K9"/>
    </sheetView>
  </sheetViews>
  <sheetFormatPr defaultColWidth="9" defaultRowHeight="14.25"/>
  <cols>
    <col min="1" max="1" width="8.72380952380952" style="20"/>
    <col min="2" max="2" width="11.3619047619048" style="20" customWidth="1"/>
    <col min="3" max="3" width="26.6285714285714" style="20" customWidth="1"/>
    <col min="4" max="5" width="8.72380952380952" style="20"/>
    <col min="6" max="6" width="13.0857142857143" style="20" customWidth="1"/>
    <col min="7" max="7" width="13.3619047619048" style="20" customWidth="1"/>
    <col min="8" max="16384" width="8.72380952380952" style="20"/>
  </cols>
  <sheetData>
    <row r="1" ht="39.5" customHeight="1" spans="1:7">
      <c r="A1" s="21" t="s">
        <v>434</v>
      </c>
      <c r="B1" s="21"/>
      <c r="C1" s="21"/>
      <c r="D1" s="21"/>
      <c r="E1" s="21"/>
      <c r="F1" s="21"/>
      <c r="G1" s="21"/>
    </row>
    <row r="2" ht="15.75" spans="1:14">
      <c r="A2" s="22" t="s">
        <v>504</v>
      </c>
      <c r="B2" s="22"/>
      <c r="C2" s="22"/>
      <c r="D2" s="22"/>
      <c r="E2" s="22"/>
      <c r="F2" s="22"/>
      <c r="G2" s="22"/>
      <c r="N2" s="20" t="s">
        <v>505</v>
      </c>
    </row>
    <row r="3" ht="15.75" spans="1:7">
      <c r="A3" s="23" t="s">
        <v>506</v>
      </c>
      <c r="B3" s="23"/>
      <c r="C3" s="23"/>
      <c r="D3" s="23"/>
      <c r="E3" s="23"/>
      <c r="F3" s="23"/>
      <c r="G3" s="23"/>
    </row>
    <row r="4" ht="30" spans="1:7">
      <c r="A4" s="24" t="s">
        <v>507</v>
      </c>
      <c r="B4" s="25" t="s">
        <v>508</v>
      </c>
      <c r="C4" s="25" t="s">
        <v>18</v>
      </c>
      <c r="D4" s="25" t="s">
        <v>19</v>
      </c>
      <c r="E4" s="25" t="s">
        <v>20</v>
      </c>
      <c r="F4" s="25" t="s">
        <v>21</v>
      </c>
      <c r="G4" s="25" t="s">
        <v>22</v>
      </c>
    </row>
    <row r="5" spans="1:7">
      <c r="A5" s="26" t="s">
        <v>267</v>
      </c>
      <c r="B5" s="27"/>
      <c r="C5" s="28"/>
      <c r="D5" s="29"/>
      <c r="E5" s="29"/>
      <c r="F5" s="29"/>
      <c r="G5" s="29"/>
    </row>
    <row r="6" spans="1:7">
      <c r="A6" s="30"/>
      <c r="B6" s="30">
        <v>1</v>
      </c>
      <c r="C6" s="31" t="s">
        <v>509</v>
      </c>
      <c r="D6" s="32"/>
      <c r="E6" s="33"/>
      <c r="F6" s="33"/>
      <c r="G6" s="34"/>
    </row>
    <row r="7" ht="63.75" spans="1:7">
      <c r="A7" s="30"/>
      <c r="B7" s="30" t="s">
        <v>510</v>
      </c>
      <c r="C7" s="35" t="s">
        <v>511</v>
      </c>
      <c r="D7" s="30" t="s">
        <v>132</v>
      </c>
      <c r="E7" s="36">
        <v>2</v>
      </c>
      <c r="F7" s="36">
        <v>2364000</v>
      </c>
      <c r="G7" s="37">
        <f>E7*F7</f>
        <v>4728000</v>
      </c>
    </row>
    <row r="8" spans="1:7">
      <c r="A8" s="32"/>
      <c r="B8" s="30"/>
      <c r="C8" s="38" t="s">
        <v>512</v>
      </c>
      <c r="D8" s="32"/>
      <c r="E8" s="32"/>
      <c r="F8" s="32"/>
      <c r="G8" s="34">
        <f>G7*10%</f>
        <v>472800</v>
      </c>
    </row>
    <row r="9" spans="1:7">
      <c r="A9" s="30"/>
      <c r="B9" s="39" t="s">
        <v>513</v>
      </c>
      <c r="C9" s="40"/>
      <c r="D9" s="40"/>
      <c r="E9" s="40"/>
      <c r="F9" s="41"/>
      <c r="G9" s="42">
        <f>SUM(G7:G8)</f>
        <v>5200800</v>
      </c>
    </row>
  </sheetData>
  <mergeCells count="4">
    <mergeCell ref="A1:G1"/>
    <mergeCell ref="A2:G2"/>
    <mergeCell ref="A3:G3"/>
    <mergeCell ref="B9:F9"/>
  </mergeCells>
  <pageMargins left="0.7" right="0.7" top="0.75" bottom="0.75" header="0.3" footer="0.3"/>
  <pageSetup paperSize="1" scale="99" orientation="portrait"/>
  <headerFooter/>
  <colBreaks count="1" manualBreakCount="1">
    <brk id="7"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6" sqref="C6"/>
    </sheetView>
  </sheetViews>
  <sheetFormatPr defaultColWidth="9.08571428571429" defaultRowHeight="12.75" outlineLevelCol="4"/>
  <cols>
    <col min="1" max="2" width="9.36190476190476" style="2" customWidth="1"/>
    <col min="3" max="3" width="118.457142857143" style="3" customWidth="1"/>
    <col min="4" max="4" width="9.08571428571429" style="3"/>
    <col min="5" max="5" width="9.54285714285714" style="3" customWidth="1"/>
    <col min="6" max="16384" width="9.08571428571429" style="3"/>
  </cols>
  <sheetData>
    <row r="1" s="1" customFormat="1" ht="15.75" customHeight="1" spans="1:5">
      <c r="A1" s="4" t="s">
        <v>514</v>
      </c>
      <c r="B1" s="4"/>
      <c r="C1" s="4"/>
      <c r="D1" s="4"/>
      <c r="E1" s="4"/>
    </row>
    <row r="2" s="1" customFormat="1" ht="15.75" customHeight="1" spans="1:5">
      <c r="A2" s="4" t="s">
        <v>515</v>
      </c>
      <c r="B2" s="4"/>
      <c r="C2" s="4"/>
      <c r="D2" s="4"/>
      <c r="E2" s="4"/>
    </row>
    <row r="3" s="1" customFormat="1" ht="15.75" customHeight="1" spans="1:5">
      <c r="A3" s="4" t="s">
        <v>516</v>
      </c>
      <c r="B3" s="4"/>
      <c r="C3" s="4"/>
      <c r="D3" s="4"/>
      <c r="E3" s="4"/>
    </row>
    <row r="4" s="1" customFormat="1" ht="45" spans="1:5">
      <c r="A4" s="5" t="s">
        <v>517</v>
      </c>
      <c r="B4" s="6" t="s">
        <v>518</v>
      </c>
      <c r="C4" s="6" t="s">
        <v>519</v>
      </c>
      <c r="D4" s="6" t="s">
        <v>381</v>
      </c>
      <c r="E4" s="7" t="s">
        <v>383</v>
      </c>
    </row>
    <row r="5" ht="38.25" spans="1:5">
      <c r="A5" s="8">
        <v>1</v>
      </c>
      <c r="B5" s="9">
        <v>17.11</v>
      </c>
      <c r="C5" s="10" t="s">
        <v>520</v>
      </c>
      <c r="D5" s="11" t="s">
        <v>129</v>
      </c>
      <c r="E5" s="9"/>
    </row>
    <row r="6" spans="1:5">
      <c r="A6" s="8"/>
      <c r="B6" s="12" t="s">
        <v>127</v>
      </c>
      <c r="C6" s="13" t="s">
        <v>128</v>
      </c>
      <c r="D6" s="11" t="s">
        <v>129</v>
      </c>
      <c r="E6" s="9">
        <v>9631.8</v>
      </c>
    </row>
    <row r="7" spans="1:5">
      <c r="A7" s="8"/>
      <c r="B7" s="11"/>
      <c r="C7" s="14"/>
      <c r="D7" s="15"/>
      <c r="E7" s="9"/>
    </row>
    <row r="8" spans="1:5">
      <c r="A8" s="8">
        <f>A5+1</f>
        <v>2</v>
      </c>
      <c r="B8" s="16">
        <v>17.14</v>
      </c>
      <c r="C8" s="17" t="s">
        <v>521</v>
      </c>
      <c r="D8" s="11" t="s">
        <v>129</v>
      </c>
      <c r="E8" s="9" t="s">
        <v>522</v>
      </c>
    </row>
    <row r="9" spans="1:5">
      <c r="A9" s="8"/>
      <c r="B9" s="11" t="s">
        <v>127</v>
      </c>
      <c r="C9" s="18" t="s">
        <v>128</v>
      </c>
      <c r="D9" s="11" t="s">
        <v>129</v>
      </c>
      <c r="E9" s="9">
        <v>2709.9</v>
      </c>
    </row>
    <row r="10" spans="1:5">
      <c r="A10" s="8"/>
      <c r="B10" s="11"/>
      <c r="C10" s="19"/>
      <c r="D10" s="11"/>
      <c r="E10" s="9"/>
    </row>
  </sheetData>
  <mergeCells count="3">
    <mergeCell ref="A1:E1"/>
    <mergeCell ref="A2:E2"/>
    <mergeCell ref="A3:E3"/>
  </mergeCells>
  <pageMargins left="0.7" right="0.7" top="0.75" bottom="0.75" header="0.3" footer="0.3"/>
  <pageSetup paperSize="1"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2" master=""/>
  <rangeList sheetStid="20" master="">
    <arrUserId title="Range1_1_1" rangeCreator="" othersAccessPermission="edit"/>
  </rangeList>
  <rangeList sheetStid="3" master=""/>
  <rangeList sheetStid="4" master=""/>
  <rangeList sheetStid="11" master=""/>
  <rangeList sheetStid="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General Abstarct (3)</vt:lpstr>
      <vt:lpstr>Bid Document-Civil</vt:lpstr>
      <vt:lpstr>BBS for Lift&amp;staircase</vt:lpstr>
      <vt:lpstr>MB(Hostel Connecting Bridge)</vt:lpstr>
      <vt:lpstr>DETAILESTIMATE(Lift)</vt:lpstr>
      <vt:lpstr>RO ITEMS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PMU MHSSP</cp:lastModifiedBy>
  <dcterms:created xsi:type="dcterms:W3CDTF">2015-06-05T18:17:00Z</dcterms:created>
  <dcterms:modified xsi:type="dcterms:W3CDTF">2022-11-21T04:22:16Z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2F617630B75A471DBFBAF0D570517BB5</vt:lpwstr>
  </property>
  <property fmtid="{D5CDD505-2E9C-101B-9397-08002B2CF9AE}" pid="3" name="KSOProductBuildVer">
    <vt:lpwstr>1033-11.2.0.11380</vt:lpwstr>
  </property>
</Properties>
</file>